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KPCarla\DIÁRIAS 2018 2019 2020 - Portal\Portal - 2018\"/>
    </mc:Choice>
  </mc:AlternateContent>
  <bookViews>
    <workbookView xWindow="0" yWindow="0" windowWidth="16380" windowHeight="8190" firstSheet="2" activeTab="10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62913" iterateDelta="1E-4"/>
  <fileRecoveryPr repairLoad="1"/>
</workbook>
</file>

<file path=xl/calcChain.xml><?xml version="1.0" encoding="utf-8"?>
<calcChain xmlns="http://schemas.openxmlformats.org/spreadsheetml/2006/main">
  <c r="K92" i="5" l="1"/>
  <c r="L86" i="12"/>
  <c r="K86" i="12"/>
  <c r="J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5" i="12"/>
  <c r="F4" i="12"/>
  <c r="L92" i="11"/>
  <c r="K92" i="11"/>
  <c r="J92" i="11"/>
  <c r="F91" i="11"/>
  <c r="F90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7" i="11"/>
  <c r="F46" i="11"/>
  <c r="F45" i="11"/>
  <c r="F44" i="11"/>
  <c r="F43" i="11"/>
  <c r="F41" i="11"/>
  <c r="F40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5" i="11"/>
  <c r="F14" i="11"/>
  <c r="F13" i="11"/>
  <c r="F12" i="11"/>
  <c r="F11" i="11"/>
  <c r="F10" i="11"/>
  <c r="F9" i="11"/>
  <c r="F8" i="11"/>
  <c r="F7" i="11"/>
  <c r="F5" i="11"/>
  <c r="F4" i="11"/>
  <c r="L104" i="10"/>
  <c r="K104" i="10"/>
  <c r="J104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L92" i="9"/>
  <c r="K92" i="9"/>
  <c r="J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L115" i="8"/>
  <c r="K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J85" i="8"/>
  <c r="F85" i="8"/>
  <c r="J84" i="8"/>
  <c r="F84" i="8"/>
  <c r="J83" i="8"/>
  <c r="J115" i="8" s="1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L68" i="7"/>
  <c r="K68" i="7"/>
  <c r="J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L89" i="6"/>
  <c r="K89" i="6"/>
  <c r="J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L92" i="5"/>
  <c r="J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4" i="5"/>
  <c r="F13" i="5"/>
  <c r="F12" i="5"/>
  <c r="F11" i="5"/>
  <c r="F10" i="5"/>
  <c r="F9" i="5"/>
  <c r="F8" i="5"/>
  <c r="F7" i="5"/>
  <c r="F6" i="5"/>
  <c r="F5" i="5"/>
  <c r="F4" i="5"/>
  <c r="L73" i="4"/>
  <c r="K73" i="4"/>
  <c r="J73" i="4"/>
  <c r="J72" i="4"/>
  <c r="F72" i="4"/>
  <c r="J71" i="4"/>
  <c r="F71" i="4"/>
  <c r="J70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L78" i="3"/>
  <c r="K78" i="3"/>
  <c r="J78" i="3"/>
  <c r="L75" i="2"/>
  <c r="K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J52" i="2"/>
  <c r="F52" i="2"/>
  <c r="J51" i="2"/>
  <c r="F51" i="2"/>
  <c r="J50" i="2"/>
  <c r="F50" i="2"/>
  <c r="J49" i="2"/>
  <c r="F49" i="2"/>
  <c r="J48" i="2"/>
  <c r="F47" i="2"/>
  <c r="F46" i="2"/>
  <c r="F45" i="2"/>
  <c r="F44" i="2"/>
  <c r="J43" i="2"/>
  <c r="F43" i="2"/>
  <c r="J42" i="2"/>
  <c r="F42" i="2"/>
  <c r="J41" i="2"/>
  <c r="J40" i="2"/>
  <c r="F40" i="2"/>
  <c r="J39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J24" i="2"/>
  <c r="F24" i="2"/>
  <c r="F23" i="2"/>
  <c r="F22" i="2"/>
  <c r="F21" i="2"/>
  <c r="F20" i="2"/>
  <c r="J19" i="2"/>
  <c r="F19" i="2"/>
  <c r="F18" i="2"/>
  <c r="F17" i="2"/>
  <c r="F16" i="2"/>
  <c r="F15" i="2"/>
  <c r="J14" i="2"/>
  <c r="F14" i="2"/>
  <c r="F13" i="2"/>
  <c r="J12" i="2"/>
  <c r="F12" i="2"/>
  <c r="J11" i="2"/>
  <c r="F11" i="2"/>
  <c r="J10" i="2"/>
  <c r="F10" i="2"/>
  <c r="J9" i="2"/>
  <c r="F9" i="2"/>
  <c r="J8" i="2"/>
  <c r="F8" i="2"/>
  <c r="J7" i="2"/>
  <c r="F7" i="2"/>
  <c r="J6" i="2"/>
  <c r="F6" i="2"/>
  <c r="J5" i="2"/>
  <c r="F5" i="2"/>
  <c r="J4" i="2"/>
  <c r="J75" i="2" s="1"/>
  <c r="F4" i="2"/>
  <c r="L28" i="1"/>
  <c r="K28" i="1"/>
  <c r="J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<sst xmlns="http://schemas.openxmlformats.org/spreadsheetml/2006/main" count="4436" uniqueCount="1322">
  <si>
    <t>NOME</t>
  </si>
  <si>
    <t>CARGO/FUNÇÃO</t>
  </si>
  <si>
    <t>MATRÍCULA</t>
  </si>
  <si>
    <t>MOTIVO</t>
  </si>
  <si>
    <t>DESTINO</t>
  </si>
  <si>
    <t>VALOR DAS DIARIAS DENTRO/FORA DO ESTADO</t>
  </si>
  <si>
    <t>PERIODO</t>
  </si>
  <si>
    <t>PASSAGENS</t>
  </si>
  <si>
    <t>DIARIAS</t>
  </si>
  <si>
    <t>INICIO</t>
  </si>
  <si>
    <t>TERMINO</t>
  </si>
  <si>
    <t>TRANSPORTE</t>
  </si>
  <si>
    <t>VALOR</t>
  </si>
  <si>
    <t>QTD</t>
  </si>
  <si>
    <t>FRANCISCO POSSIDONIO DA CONCEICAO</t>
  </si>
  <si>
    <t>Juiz de Direito</t>
  </si>
  <si>
    <t>003.286-7 A</t>
  </si>
  <si>
    <t>Realizar prestação jurisdicional</t>
  </si>
  <si>
    <t>Tonantins</t>
  </si>
  <si>
    <t>08.01</t>
  </si>
  <si>
    <t>12.01</t>
  </si>
  <si>
    <t>Fluvial</t>
  </si>
  <si>
    <t>BIANCA CLAUDIO ELESBAO DE SOUZA</t>
  </si>
  <si>
    <t>Diretora de secretaria</t>
  </si>
  <si>
    <t>003.210-7 A</t>
  </si>
  <si>
    <t>ESMERALDO LOFIEGO CACAU</t>
  </si>
  <si>
    <t>Oficial de Justiça</t>
  </si>
  <si>
    <t>1347-1 A</t>
  </si>
  <si>
    <t>RONIE NAVEGANTE DA SILVA</t>
  </si>
  <si>
    <t>Assistente Judiciário</t>
  </si>
  <si>
    <t>1122-3 A</t>
  </si>
  <si>
    <t>Realizar serviços de manutenção em TI</t>
  </si>
  <si>
    <t>Caapiranga</t>
  </si>
  <si>
    <t>02.02</t>
  </si>
  <si>
    <t>09.02</t>
  </si>
  <si>
    <t>Veiculo oficial</t>
  </si>
  <si>
    <t>IRAILTON GARCIA DE MATOS</t>
  </si>
  <si>
    <t>271-2</t>
  </si>
  <si>
    <t>RODRIGO DOS SANTOS MARINHO</t>
  </si>
  <si>
    <t>4216-1</t>
  </si>
  <si>
    <t>Eirunepé</t>
  </si>
  <si>
    <t>06.02</t>
  </si>
  <si>
    <t>10.02</t>
  </si>
  <si>
    <t>PEDRO DE MENEZES GADELHA</t>
  </si>
  <si>
    <t>Analista judiciário</t>
  </si>
  <si>
    <t>2997-4</t>
  </si>
  <si>
    <t>CLEOMAR MELO DE OLIVEIRA</t>
  </si>
  <si>
    <t>Piloto</t>
  </si>
  <si>
    <t>1865-1</t>
  </si>
  <si>
    <t>LUIZ CARLOS FERREIRA DE SALES</t>
  </si>
  <si>
    <t>Copiloto</t>
  </si>
  <si>
    <t>3096-1</t>
  </si>
  <si>
    <t>LAFAYETTE CARNEIRO VIEIRA JUNIOR</t>
  </si>
  <si>
    <t>Desembargador</t>
  </si>
  <si>
    <t>Realizar Correição Extraordinária</t>
  </si>
  <si>
    <t>Itacoatiara</t>
  </si>
  <si>
    <t>31.01</t>
  </si>
  <si>
    <t>03.02</t>
  </si>
  <si>
    <t>ANTONIO CARLOS MARINHO BEZERRA JUNIOR</t>
  </si>
  <si>
    <t>M346</t>
  </si>
  <si>
    <t>RAQUEL SANTOS DE AGUIAR</t>
  </si>
  <si>
    <t>Assessora PJ – DAS</t>
  </si>
  <si>
    <t>53341-A</t>
  </si>
  <si>
    <t>DIEGO MARQUES RIBEIRO</t>
  </si>
  <si>
    <t>Chefe Gab Desemb.</t>
  </si>
  <si>
    <t>PEDRO LUIS NUNES ANDRADE</t>
  </si>
  <si>
    <t>Assistente Gabinete</t>
  </si>
  <si>
    <t>3727-A</t>
  </si>
  <si>
    <t>RENE QUEIROZ</t>
  </si>
  <si>
    <t>Auxiliar Judiciario II</t>
  </si>
  <si>
    <t>3630-7</t>
  </si>
  <si>
    <t>CELSO RABELO COSTA FILHO</t>
  </si>
  <si>
    <t>Assessor de Juiz</t>
  </si>
  <si>
    <t>6655-9A</t>
  </si>
  <si>
    <t>Realizar mutirão de audiêcias</t>
  </si>
  <si>
    <t>29.01</t>
  </si>
  <si>
    <t>ROBERTO SANTOS TAKETOMI</t>
  </si>
  <si>
    <t>HELTON BRAGA DE OLIVEIRA</t>
  </si>
  <si>
    <t>JOYCE DE MELO MAKAREM</t>
  </si>
  <si>
    <t>2468-6</t>
  </si>
  <si>
    <t>Realizar manutenção de TI</t>
  </si>
  <si>
    <t>Japurá e Santa isabel do rio negro</t>
  </si>
  <si>
    <t>22.01</t>
  </si>
  <si>
    <t>26.01</t>
  </si>
  <si>
    <t>THIAGO FALCAO MARINHO</t>
  </si>
  <si>
    <t>5267-1</t>
  </si>
  <si>
    <t>ITAMAR PAULO RODRIGUES CHAVES</t>
  </si>
  <si>
    <t>Auxiliar Judiciario</t>
  </si>
  <si>
    <t>2972-0</t>
  </si>
  <si>
    <t>Instalar grades nas portas de janelas do fórum de Manaquiri</t>
  </si>
  <si>
    <t>Manaquiri</t>
  </si>
  <si>
    <t>24.01</t>
  </si>
  <si>
    <t>TOTAL ==&gt;</t>
  </si>
  <si>
    <t>RELATÓRIO DE DIÁRIAS E PASSAGENS  - FEVEREIRO  2018</t>
  </si>
  <si>
    <t>MATR.</t>
  </si>
  <si>
    <t>LEONEY FIGLIUOLO HARRAQUIAN</t>
  </si>
  <si>
    <t>545-8 A</t>
  </si>
  <si>
    <t>Realizar audiencias,etc</t>
  </si>
  <si>
    <t>AEREO COMERCIAL</t>
  </si>
  <si>
    <t>JOMAR RICARDO SAUNDERS FERNANDES</t>
  </si>
  <si>
    <t>575-4</t>
  </si>
  <si>
    <t>Participar de reuniao técnica com a softplan</t>
  </si>
  <si>
    <t>Florianópolis</t>
  </si>
  <si>
    <t>04.02</t>
  </si>
  <si>
    <t>MARCO ANTONIO PINTO DA COSTA</t>
  </si>
  <si>
    <t>1073-1</t>
  </si>
  <si>
    <t>VICTOR ANDRE LIUZZI GOMES</t>
  </si>
  <si>
    <t>1508-3</t>
  </si>
  <si>
    <t>RICARDO DOS SANTOS CAMARA</t>
  </si>
  <si>
    <t>Coordenador de Auditoria</t>
  </si>
  <si>
    <t>3360-0</t>
  </si>
  <si>
    <t>Participar de workshop</t>
  </si>
  <si>
    <t>20.02</t>
  </si>
  <si>
    <t>24.02</t>
  </si>
  <si>
    <t>EDUARDO GONCALVES PINHEIRO JUNIOR</t>
  </si>
  <si>
    <t>Coordenador DVTIC</t>
  </si>
  <si>
    <t>4707-4</t>
  </si>
  <si>
    <t>LUIS CLAUDIO CABRAL CHAVES</t>
  </si>
  <si>
    <t>1958-5</t>
  </si>
  <si>
    <t>Realização de audiências</t>
  </si>
  <si>
    <t>Tefé</t>
  </si>
  <si>
    <t>23.02</t>
  </si>
  <si>
    <t>SABINO DA SILVA MARQUES</t>
  </si>
  <si>
    <t>Coletar informações do cnj</t>
  </si>
  <si>
    <t>Humaitá</t>
  </si>
  <si>
    <t>14.02</t>
  </si>
  <si>
    <t>16.02</t>
  </si>
  <si>
    <t>VEÍCULO OFICIAL</t>
  </si>
  <si>
    <t>ELZA VITORIA DE SA PEIXOTO PEREIRA</t>
  </si>
  <si>
    <t>Juiza de Direito</t>
  </si>
  <si>
    <t>3430-4</t>
  </si>
  <si>
    <t>Participar da 2ª violência doméstica</t>
  </si>
  <si>
    <t>Brasília</t>
  </si>
  <si>
    <t>19.02</t>
  </si>
  <si>
    <t>26.02</t>
  </si>
  <si>
    <t>BENEDITO DO CARMO BRANDAO</t>
  </si>
  <si>
    <t>3159-9 A</t>
  </si>
  <si>
    <t>Atividades com armas de fogo</t>
  </si>
  <si>
    <t>Humaitá, apuí e novo aripuanã</t>
  </si>
  <si>
    <t>PAULO LIMA ARAUJO</t>
  </si>
  <si>
    <t>1858-9</t>
  </si>
  <si>
    <t>Parintins</t>
  </si>
  <si>
    <t>07.02</t>
  </si>
  <si>
    <t>Anori</t>
  </si>
  <si>
    <t>05.02</t>
  </si>
  <si>
    <t>MARCIO ROSA BARROS</t>
  </si>
  <si>
    <t>SGT QPPM</t>
  </si>
  <si>
    <t>2518-6 A</t>
  </si>
  <si>
    <t>JULIO SIQUEIRA VIANA</t>
  </si>
  <si>
    <t>Cabo QPPM</t>
  </si>
  <si>
    <t>7272-9 A</t>
  </si>
  <si>
    <t>EMAR LUIZ MAGALHAES ALCANTARA</t>
  </si>
  <si>
    <t>469-3</t>
  </si>
  <si>
    <t>Efetuar vistoria técnica nas estruturas do fórum de tefé</t>
  </si>
  <si>
    <t>ALEXANDRE HENRIQUE NOVAES DE ARAUJO</t>
  </si>
  <si>
    <t>Realização da justiça itinerante</t>
  </si>
  <si>
    <t>Roraima</t>
  </si>
  <si>
    <t>03.03</t>
  </si>
  <si>
    <t>MONICA COSTEIRA DE MENDONCA FURTADO</t>
  </si>
  <si>
    <t>3258-1</t>
  </si>
  <si>
    <t>JOSE RIBAMAR MARTINS CARNEIRO</t>
  </si>
  <si>
    <t>6755-5</t>
  </si>
  <si>
    <t>DAVID BRUNO TEIXEIRA CINTRAO</t>
  </si>
  <si>
    <t>4263-0</t>
  </si>
  <si>
    <t>JARDEL DE OLIVEIRA BERNARDO</t>
  </si>
  <si>
    <t>Pessoal Militar</t>
  </si>
  <si>
    <t>3871-A</t>
  </si>
  <si>
    <t>GILMAR BALBINO DA SILVA</t>
  </si>
  <si>
    <t>30490-A</t>
  </si>
  <si>
    <t>FRANCISCO XAVIER DE SOUZA FILHO</t>
  </si>
  <si>
    <t>58020-3</t>
  </si>
  <si>
    <t>Realizar serviços jurisdicionais</t>
  </si>
  <si>
    <t>VEÍCULO PRÓPRIO</t>
  </si>
  <si>
    <t>ANTONIO CLAUDIO SIMAS GAIA</t>
  </si>
  <si>
    <t>Atividades de manutenção e atualização de informática</t>
  </si>
  <si>
    <t>Careiro castanho</t>
  </si>
  <si>
    <t>11.12</t>
  </si>
  <si>
    <t>15.12</t>
  </si>
  <si>
    <t>EDSON SMITH DOS SANTOS</t>
  </si>
  <si>
    <t>Motorista</t>
  </si>
  <si>
    <t>7661-9 A</t>
  </si>
  <si>
    <t>Conduzir magistrado ao forum de manacapuru</t>
  </si>
  <si>
    <t>Manacapuru</t>
  </si>
  <si>
    <t>24.10</t>
  </si>
  <si>
    <t>25.10</t>
  </si>
  <si>
    <t>FLAVIO HUMBERTO PASCARELLI LOPES</t>
  </si>
  <si>
    <t>Entrega da salva de prata ao codepem</t>
  </si>
  <si>
    <t>São paulo</t>
  </si>
  <si>
    <t>22.02</t>
  </si>
  <si>
    <t>25.02</t>
  </si>
  <si>
    <t>ALBEM DAGMAR PEREIRA CLAUDINO</t>
  </si>
  <si>
    <t>Assist de Desemb.</t>
  </si>
  <si>
    <t>3555-6</t>
  </si>
  <si>
    <t>LOURENÇO MIGLIORINI FONSECA RIBEIRO</t>
  </si>
  <si>
    <t>Palestrante Externo</t>
  </si>
  <si>
    <t>Palestrar formação inicial para magistrados</t>
  </si>
  <si>
    <t>Manaus</t>
  </si>
  <si>
    <t>28.02</t>
  </si>
  <si>
    <t>02.03</t>
  </si>
  <si>
    <t>Participar do 13º encontro do conselho dos tribunais de justiça</t>
  </si>
  <si>
    <t>Maceió</t>
  </si>
  <si>
    <t>01.03</t>
  </si>
  <si>
    <t>MILARDSON FARIA RODRIGUES FILHO</t>
  </si>
  <si>
    <t>Secret. Geral Adm</t>
  </si>
  <si>
    <t>FABIO DE SOUSA MELO</t>
  </si>
  <si>
    <t>4671-0 B</t>
  </si>
  <si>
    <t>Cobertura de imprensa</t>
  </si>
  <si>
    <t>Waimiri uatroari</t>
  </si>
  <si>
    <t>ACYANE SOCORRO DO VALE PEREIRA DOS SANTOS</t>
  </si>
  <si>
    <t>4680-2</t>
  </si>
  <si>
    <t>AFONSO DE SOUZA NASCIMENTO JUNIOR</t>
  </si>
  <si>
    <t>7338-5</t>
  </si>
  <si>
    <t>RAPHAEL FREIRE ALVES</t>
  </si>
  <si>
    <t>3477-0 A</t>
  </si>
  <si>
    <t>GISELE CÂMARA GROENINGA</t>
  </si>
  <si>
    <t>06.03</t>
  </si>
  <si>
    <t>ARI JORGE MOUTINHO DA COSTA</t>
  </si>
  <si>
    <t>Participar da entrega da salva de prata e participar do enfam</t>
  </si>
  <si>
    <t>Sao paulo</t>
  </si>
  <si>
    <t>21.02</t>
  </si>
  <si>
    <t>27.02</t>
  </si>
  <si>
    <t>KELLY CRISTINA DE ARAUJO BARCELOS</t>
  </si>
  <si>
    <t>Assessora Técnica</t>
  </si>
  <si>
    <t>4674-4</t>
  </si>
  <si>
    <t>Participar da reunião do enfam</t>
  </si>
  <si>
    <t>Porto velho</t>
  </si>
  <si>
    <t>ROSALINA COSTA DA SILVA DE ARAUJO</t>
  </si>
  <si>
    <t>1861-9</t>
  </si>
  <si>
    <t>PAULO FERNANDO DE BRITO FEITOZA</t>
  </si>
  <si>
    <t>1213-0 A</t>
  </si>
  <si>
    <t>São paulo/porto velho</t>
  </si>
  <si>
    <t>JULIO CESAR ALBUQUERQUE LIMA</t>
  </si>
  <si>
    <t>Diretor de secretaria</t>
  </si>
  <si>
    <t>2551-8</t>
  </si>
  <si>
    <t>Organizar e coordenar a atividade de abertura do atendimento itirenrante na terra indígera waimiri atroari</t>
  </si>
  <si>
    <t>Waimiri atroari</t>
  </si>
  <si>
    <t>HELDER MONTEIRO DE OLIVEIRA JUNIOR</t>
  </si>
  <si>
    <t>7322-9</t>
  </si>
  <si>
    <t>LUIZ FELIPE LIMA DA SILVA</t>
  </si>
  <si>
    <t>4683-3</t>
  </si>
  <si>
    <t>ELISANDRA ROCHA DE SOUZA</t>
  </si>
  <si>
    <t>5958-7</t>
  </si>
  <si>
    <t>NAOKI SILVA YAMASHITA</t>
  </si>
  <si>
    <t>6929-9</t>
  </si>
  <si>
    <t>ANDERSON RODRIGUES LAURID</t>
  </si>
  <si>
    <t>Diretor</t>
  </si>
  <si>
    <t>2976-9</t>
  </si>
  <si>
    <t>Visita técnica ao trt da 2ª região</t>
  </si>
  <si>
    <t>16.09</t>
  </si>
  <si>
    <t>17.09</t>
  </si>
  <si>
    <t>JOSE MARIA DRUMOND DE VASCONCELOS DIAS FILHO</t>
  </si>
  <si>
    <t>5632-4</t>
  </si>
  <si>
    <t>THIAGO DOURADO DE ANDRADE</t>
  </si>
  <si>
    <t>Serviçõs de ti</t>
  </si>
  <si>
    <t>Silves, itapiranga e urucurituba</t>
  </si>
  <si>
    <t>DAVID GABRIEL SILVA DE SOUZA</t>
  </si>
  <si>
    <t>3026-0</t>
  </si>
  <si>
    <t>Novo airão</t>
  </si>
  <si>
    <t>05.03</t>
  </si>
  <si>
    <t>07.03</t>
  </si>
  <si>
    <t>Atividades jurisdicionais</t>
  </si>
  <si>
    <t>09.03</t>
  </si>
  <si>
    <t>Realizar mutirão em varas de família, cíveis e criminais</t>
  </si>
  <si>
    <t>06.07</t>
  </si>
  <si>
    <t>RELATÓRIO DE DIÁRIAS E PASSAGENS - MARÇO  2018</t>
  </si>
  <si>
    <t>MISAEL ROOSEVELT SILVA DE SOUZA</t>
  </si>
  <si>
    <t>4163-7</t>
  </si>
  <si>
    <t>PARTICIPAR DO TREINAMENTO DO APOIO DO TÉCNICO JUDICIÁRIO</t>
  </si>
  <si>
    <t>BELÉM</t>
  </si>
  <si>
    <t>11.03</t>
  </si>
  <si>
    <t>AERO COMERCIAL</t>
  </si>
  <si>
    <t>SERVIÇOS DE MANUTENÇÃO</t>
  </si>
  <si>
    <t>IRANDUBA</t>
  </si>
  <si>
    <t>16.01</t>
  </si>
  <si>
    <t>ORLENILSON ALBUQUERQUE FONSECA</t>
  </si>
  <si>
    <t>2872-0</t>
  </si>
  <si>
    <t>RENNAN THAMAY</t>
  </si>
  <si>
    <t>PALESTRAR PARA O AUDITÓRIO PARA ESMAM</t>
  </si>
  <si>
    <t>MANAUS</t>
  </si>
  <si>
    <t>14.03</t>
  </si>
  <si>
    <t>ANDERSON RODRIGUES LAURIDO</t>
  </si>
  <si>
    <t>PARTICIPAR DA REUNIÃO TÉCNICA NA ZETRASOFT</t>
  </si>
  <si>
    <t>RIO DE JANEIRO</t>
  </si>
  <si>
    <t>17.10</t>
  </si>
  <si>
    <t>21.10</t>
  </si>
  <si>
    <t>ROGERIO MARCIO AMARAL LIMA</t>
  </si>
  <si>
    <t>6213-8</t>
  </si>
  <si>
    <t>MARCELO CORREA DE MELLO</t>
  </si>
  <si>
    <t>Assist Secret. Geral</t>
  </si>
  <si>
    <t>ACOMPANHAMENTO DE INSTALAÇÃO DOS EQUIPAMENTOS</t>
  </si>
  <si>
    <t>COARI</t>
  </si>
  <si>
    <t>12.03</t>
  </si>
  <si>
    <t>19.03</t>
  </si>
  <si>
    <t>COLETAR INFORMAÇÕES PARA O CNJ</t>
  </si>
  <si>
    <t>TABATINGA</t>
  </si>
  <si>
    <t>22.03</t>
  </si>
  <si>
    <t>23.03</t>
  </si>
  <si>
    <t>ITACOATIARA</t>
  </si>
  <si>
    <t>15.03</t>
  </si>
  <si>
    <t>16.03</t>
  </si>
  <si>
    <t>ATIVIDADES DE TI</t>
  </si>
  <si>
    <t>ITAPIRANGA, SILVES E URUCURITUBA</t>
  </si>
  <si>
    <t>JOSIVALDO DIEB MACHADO</t>
  </si>
  <si>
    <t>5624-3</t>
  </si>
  <si>
    <t>REALIZAR AUDIÊNCIAS CÍVEIS E CRIMINAIS</t>
  </si>
  <si>
    <t>TEFÉ</t>
  </si>
  <si>
    <t>20.03</t>
  </si>
  <si>
    <t>25.03</t>
  </si>
  <si>
    <t>BOA VISTA DO RAMOS</t>
  </si>
  <si>
    <t>JOSE AUGUSTO COSTA DE SOUZA</t>
  </si>
  <si>
    <t>1492-3</t>
  </si>
  <si>
    <t>REUNIÃO COM A TI DA CEF</t>
  </si>
  <si>
    <t>SÃO PAULO</t>
  </si>
  <si>
    <t>10.03</t>
  </si>
  <si>
    <t>ACOMPANHAR O PRESIDENTE</t>
  </si>
  <si>
    <t>MACEIÓ</t>
  </si>
  <si>
    <t>MARCO ANTONIO DE BELEM PEREIRA</t>
  </si>
  <si>
    <t>LEANDRO CABRAL MARQUES MOREIRA</t>
  </si>
  <si>
    <t>7968-5</t>
  </si>
  <si>
    <t>ACOMPANHAMENTO DA MUDANÇA DE SEDE</t>
  </si>
  <si>
    <t>FRANCISCO NERES DA SILVA</t>
  </si>
  <si>
    <t>2229-2</t>
  </si>
  <si>
    <t>JUSTIÇA ITINERANTE</t>
  </si>
  <si>
    <t>CAREIRO CASTANHO</t>
  </si>
  <si>
    <t>26.03</t>
  </si>
  <si>
    <t>29.03</t>
  </si>
  <si>
    <t>IRLANDIA MENDES QUEIROZ</t>
  </si>
  <si>
    <t>779 A</t>
  </si>
  <si>
    <t>MAURO PINHEIRO RODRIGUES</t>
  </si>
  <si>
    <t>28 A</t>
  </si>
  <si>
    <t>GILDO ALVES DE CARVALHO FILHO</t>
  </si>
  <si>
    <t>1509A</t>
  </si>
  <si>
    <t>PARTICIPAR DO FONAMEC</t>
  </si>
  <si>
    <t>JOANA DOS SANTOS MEIRELLES</t>
  </si>
  <si>
    <t>554-1 A</t>
  </si>
  <si>
    <t>PARTICIPAR DO II ENCONTRO DO FONAJUC</t>
  </si>
  <si>
    <t>BRASÍLIA</t>
  </si>
  <si>
    <t>17.03</t>
  </si>
  <si>
    <t>ARISTOTELES LIMA THURY</t>
  </si>
  <si>
    <t>520-7</t>
  </si>
  <si>
    <t>PARTICIPAR DO 77º ENCOGE</t>
  </si>
  <si>
    <t>24.03</t>
  </si>
  <si>
    <t>RAFAEL DA ROCHA LIMA</t>
  </si>
  <si>
    <t>3344 A</t>
  </si>
  <si>
    <t>FRANCISCO EDUARDO FONTINELI BATISTA</t>
  </si>
  <si>
    <t>13.03</t>
  </si>
  <si>
    <t>GISELLY SIQUEIRA</t>
  </si>
  <si>
    <t>INSPEÇÃO DA COMARCA DE BARCELOS</t>
  </si>
  <si>
    <t>BARCELOS</t>
  </si>
  <si>
    <t>POR CONTA PRÓPRIA</t>
  </si>
  <si>
    <t>REBECA DE MENDONÇA LIMA</t>
  </si>
  <si>
    <t>XI ENCONTRO DO COLÉGIO DE COORDENADORES DA INF.E JUV. DO BRASIL</t>
  </si>
  <si>
    <t>21.09</t>
  </si>
  <si>
    <t>23.09</t>
  </si>
  <si>
    <t>CODAJÁS</t>
  </si>
  <si>
    <t>30.03</t>
  </si>
  <si>
    <t>SHIRLEI CATANI MARIANI</t>
  </si>
  <si>
    <t>27.03</t>
  </si>
  <si>
    <t>01.04</t>
  </si>
  <si>
    <t>VANESSA AUFIEIRO DA ROCHA</t>
  </si>
  <si>
    <t>28.03</t>
  </si>
  <si>
    <t>TIAGO GAGLIANO PINTO ALBERTO</t>
  </si>
  <si>
    <t>DALDICE MARIA SANTANA DE ALMEIDA</t>
  </si>
  <si>
    <t>JANAÍNA RAMOS MENDES DE SOUZA VIEIRA</t>
  </si>
  <si>
    <t>ÁLVARO AUGUSTO ARAÚJO MELLO</t>
  </si>
  <si>
    <t>PALESTRAR PARA O AUDITÓRIO PARA EASTJAM</t>
  </si>
  <si>
    <t>FAZER ATUALIZAÇÕES E MANUTENÇÃO EM INFORMÁTICA</t>
  </si>
  <si>
    <t>ATALAIA DO NORTE</t>
  </si>
  <si>
    <t>02.04</t>
  </si>
  <si>
    <t>06.04</t>
  </si>
  <si>
    <t>20.05</t>
  </si>
  <si>
    <t>25.05</t>
  </si>
  <si>
    <t>REALIZAR A JUSTIÇA ITINERANTE</t>
  </si>
  <si>
    <t>WAIMIRI ATROARI</t>
  </si>
  <si>
    <t>07.04</t>
  </si>
  <si>
    <t>VANESSA OLIVEIRA DOS SANTOS</t>
  </si>
  <si>
    <t>4063-0</t>
  </si>
  <si>
    <t>RAUNY DOS SANTOS PENA FORTE</t>
  </si>
  <si>
    <t>Chefe Informática</t>
  </si>
  <si>
    <t>4215-3</t>
  </si>
  <si>
    <t>JOANA MARIA DE OLIVEIRA PONTES</t>
  </si>
  <si>
    <t>Notária</t>
  </si>
  <si>
    <t>193-7</t>
  </si>
  <si>
    <t>CARLOS H. JARDIM DA SILVA</t>
  </si>
  <si>
    <t>3373-1</t>
  </si>
  <si>
    <t>Participar da 9º semana da paz em casa</t>
  </si>
  <si>
    <t>20.11</t>
  </si>
  <si>
    <t>25.11.17</t>
  </si>
  <si>
    <t>PRISCILA PINHEIRO PEREIRA</t>
  </si>
  <si>
    <t>6350 A</t>
  </si>
  <si>
    <t>RIVALDO MATOS NOROES FILHO</t>
  </si>
  <si>
    <t>6351 A</t>
  </si>
  <si>
    <t>ANA PAULA DE MEDEIROS BRAGA</t>
  </si>
  <si>
    <t>2266-7 B</t>
  </si>
  <si>
    <t>Realizar atividades incluindo armas de fogo</t>
  </si>
  <si>
    <t>BORBA, NOVA OLINDA DO NORTE E MAUÉS</t>
  </si>
  <si>
    <t>Implantar sistema de pagamento eletrônico de alvará</t>
  </si>
  <si>
    <t>24.05</t>
  </si>
  <si>
    <t>Realizar instalação das novas antenas do projeto de reestruturação do link de dados do poder judiciário no interior</t>
  </si>
  <si>
    <t>CAAPIRANGA</t>
  </si>
  <si>
    <t>RELATÓRIO DE DIÁRIAS E PASSAGENS - ABRIL  2018</t>
  </si>
  <si>
    <t>MATR</t>
  </si>
  <si>
    <t>Fiscalizar a obra de adequação do fórum de coari</t>
  </si>
  <si>
    <t>21.12</t>
  </si>
  <si>
    <t>22.12</t>
  </si>
  <si>
    <t>Veículo próprio</t>
  </si>
  <si>
    <t>FLAVIA CRISTINA SIQUEIRA SILVEIRA</t>
  </si>
  <si>
    <t>Coord Segur Precursor</t>
  </si>
  <si>
    <t>2858-4</t>
  </si>
  <si>
    <t>Escolta e segurança armada dos magistrados</t>
  </si>
  <si>
    <t>Veículo oficial</t>
  </si>
  <si>
    <t>Participar do curso de formação de formadores</t>
  </si>
  <si>
    <t>03.04</t>
  </si>
  <si>
    <t>Aereo comercial</t>
  </si>
  <si>
    <t>WIULLA INACIA GARCIA</t>
  </si>
  <si>
    <t>3647-1 B</t>
  </si>
  <si>
    <t>RAYSA LEMOS PERTOTI DE FIGUEIREDO</t>
  </si>
  <si>
    <t>LAFAYETTE CARNEIRO VIEIRA JUNIO</t>
  </si>
  <si>
    <t>Vistorias das areas técnicas dos fóruns e residencias oficiais</t>
  </si>
  <si>
    <t>ITAPIRANGA E URUCARÁ</t>
  </si>
  <si>
    <t>RAQUEL SANTOS DE AGUIA</t>
  </si>
  <si>
    <t>Participar do xlvii copedem</t>
  </si>
  <si>
    <t>PALMAS</t>
  </si>
  <si>
    <t>08.04</t>
  </si>
  <si>
    <t>Coord Cursos Esmam</t>
  </si>
  <si>
    <t>Acompanhar o presidente do tjam na ordem do mérito judiciário</t>
  </si>
  <si>
    <t>09.04</t>
  </si>
  <si>
    <t>10.04</t>
  </si>
  <si>
    <t>Participar da ordem do mérito judiciário</t>
  </si>
  <si>
    <t>FLAVIO HENRIQUE ALBUQUERQUE DE FREITAS</t>
  </si>
  <si>
    <t>Cons Jur Presid</t>
  </si>
  <si>
    <t>RODRIGO REIS RIBEIRO BASTOS</t>
  </si>
  <si>
    <t>Juiz Auxiliar</t>
  </si>
  <si>
    <t>7317-2</t>
  </si>
  <si>
    <t>PAULO AUGUSTO OLIVEURA IRION</t>
  </si>
  <si>
    <t>Palestrar para o audiência da esmam</t>
  </si>
  <si>
    <t>Fazer manutenção elétrica e pequenos reparos no fórum</t>
  </si>
  <si>
    <t>Para acompanhamento e controle de bens permanente</t>
  </si>
  <si>
    <t>Aeronave oficial</t>
  </si>
  <si>
    <t>Prestação jurisdicional</t>
  </si>
  <si>
    <t>TONANTINS</t>
  </si>
  <si>
    <t>13.04</t>
  </si>
  <si>
    <t>Implantação do sistema de pagamento eletrônico de alvará</t>
  </si>
  <si>
    <t>MANACAPURU</t>
  </si>
  <si>
    <t>15.04</t>
  </si>
  <si>
    <t>18.04</t>
  </si>
  <si>
    <t>1º módulo de formação de formadores (fofo)</t>
  </si>
  <si>
    <t>Reunião de trabalho com a ministra carmem lúcia</t>
  </si>
  <si>
    <t>14.04</t>
  </si>
  <si>
    <t>16.04</t>
  </si>
  <si>
    <t>EDIVALDO SOARES DE BRITO</t>
  </si>
  <si>
    <t>1416-8</t>
  </si>
  <si>
    <t>Para atividades relacionadas à ti</t>
  </si>
  <si>
    <t>04.04</t>
  </si>
  <si>
    <t>Reparo nas instalações elétricas do fórum</t>
  </si>
  <si>
    <t>CAREIRO-CASTANHO</t>
  </si>
  <si>
    <t>Transporte próprio</t>
  </si>
  <si>
    <t>Realizar audiências</t>
  </si>
  <si>
    <t>17.04</t>
  </si>
  <si>
    <t>20.04</t>
  </si>
  <si>
    <t>ADRIANA DE ALMEIDA BRITO</t>
  </si>
  <si>
    <t>2999-8</t>
  </si>
  <si>
    <t>Providências diversas no fórum</t>
  </si>
  <si>
    <t>URUCARÁ</t>
  </si>
  <si>
    <t>Correirção Ordinária</t>
  </si>
  <si>
    <t>HUMAITÁ</t>
  </si>
  <si>
    <t>21.04</t>
  </si>
  <si>
    <t>IVAN DE AZEVEDO TRIBUZY FILHO</t>
  </si>
  <si>
    <t>RAPHAEL GUIDÃO MARQUES</t>
  </si>
  <si>
    <t>IEDA CLAUDIA PINTO DE OLIVEIRA</t>
  </si>
  <si>
    <t>Diretora Div Expediente</t>
  </si>
  <si>
    <t>2565-3</t>
  </si>
  <si>
    <t>DANIELE VIEIRA DE SOUZA PIRES</t>
  </si>
  <si>
    <t>Assistente Militar</t>
  </si>
  <si>
    <t>6356-8</t>
  </si>
  <si>
    <t>ANDRE DE OLIVEIRA TRAJANO</t>
  </si>
  <si>
    <t>Participar da conferência nacional dos cartórios</t>
  </si>
  <si>
    <t>FOZ DO IGUAÇU</t>
  </si>
  <si>
    <t>25.04</t>
  </si>
  <si>
    <t>29.04</t>
  </si>
  <si>
    <t>Realizar mutirão de audiências</t>
  </si>
  <si>
    <t>FELIPE BASTOS LOUREIRO RAMOS</t>
  </si>
  <si>
    <t>Diretor de Secretaria</t>
  </si>
  <si>
    <t>6464-5</t>
  </si>
  <si>
    <t>JESSICA MENEZES MONTE</t>
  </si>
  <si>
    <t>Assessor de Gabinete</t>
  </si>
  <si>
    <t>3755-9</t>
  </si>
  <si>
    <t>Participar de inspeção de saúde feita pela anac</t>
  </si>
  <si>
    <t>CAMPINAS</t>
  </si>
  <si>
    <t>02.05</t>
  </si>
  <si>
    <t>05.05</t>
  </si>
  <si>
    <t>Correição extraordinária</t>
  </si>
  <si>
    <t>MARILIA OLIVEIRA CABRAL</t>
  </si>
  <si>
    <t>Realização de audiências cíveis e criminais</t>
  </si>
  <si>
    <t>Confecção da antesa vsats</t>
  </si>
  <si>
    <t>BOCA DO ACRE</t>
  </si>
  <si>
    <t>Participar da 2º reunião de gestores de ti</t>
  </si>
  <si>
    <t>CAMPO GRANDE</t>
  </si>
  <si>
    <t>24.04</t>
  </si>
  <si>
    <t>28.04</t>
  </si>
  <si>
    <t>Realizar mutião em varas de famílias</t>
  </si>
  <si>
    <t>SILVES</t>
  </si>
  <si>
    <t>ELZIRA DE ANGIOLIS SILVA</t>
  </si>
  <si>
    <t>Oficial Reg Civil</t>
  </si>
  <si>
    <t>204-6</t>
  </si>
  <si>
    <t>Justiça itinerante</t>
  </si>
  <si>
    <t>Atividades relacionadas à ti</t>
  </si>
  <si>
    <t>EIRUNEPÉ</t>
  </si>
  <si>
    <t>Conduzir a equipe até a comarca</t>
  </si>
  <si>
    <t>APUÍ</t>
  </si>
  <si>
    <t>Organizar a inauguração do forum de coari</t>
  </si>
  <si>
    <t>11.04</t>
  </si>
  <si>
    <t>Por conta própria</t>
  </si>
  <si>
    <t>11.05</t>
  </si>
  <si>
    <t>Reunião técnica com a empresa softplan</t>
  </si>
  <si>
    <t>FLORIANÓPOLIS</t>
  </si>
  <si>
    <t>27.05</t>
  </si>
  <si>
    <t>31.05</t>
  </si>
  <si>
    <t>MARCO ANTÔNIO PINTO DA COSTA</t>
  </si>
  <si>
    <t>RICARDO DOS SANTOS CÂMARA</t>
  </si>
  <si>
    <t>RELATÓRIO DE DIÁRIAS E PASSAGENS -   MAIO 2018</t>
  </si>
  <si>
    <t>Realizar audiências e análises de processo do CNJ</t>
  </si>
  <si>
    <t>Boa Vista do Ramos</t>
  </si>
  <si>
    <t>07.05</t>
  </si>
  <si>
    <t>PEDRO AUGUSTO CAMARA DE OLIVEIRA BESSA</t>
  </si>
  <si>
    <t>4381-8</t>
  </si>
  <si>
    <t>Realizar justiça itinerante</t>
  </si>
  <si>
    <t>Presidente Figueiredo</t>
  </si>
  <si>
    <t>13.05</t>
  </si>
  <si>
    <t>Participar da 271º Sessão Ordinária do CNJ</t>
  </si>
  <si>
    <t>08.05</t>
  </si>
  <si>
    <t>Aéreo comercial</t>
  </si>
  <si>
    <t>ALBERTO JORGE CORREIA DE BARROS LIMA</t>
  </si>
  <si>
    <t>Palestrar para auditório da ESMAM</t>
  </si>
  <si>
    <t>09.05</t>
  </si>
  <si>
    <t>ADRIANA RAMOS DE MELLO</t>
  </si>
  <si>
    <t>04.05</t>
  </si>
  <si>
    <t>CRISTIANA DE FARIA CORDEIRO</t>
  </si>
  <si>
    <t>Manutenção elétrica</t>
  </si>
  <si>
    <t>Barcelos</t>
  </si>
  <si>
    <t>20.10</t>
  </si>
  <si>
    <t>10ª edição da PAZ EM CASA</t>
  </si>
  <si>
    <t>Instalar equipamentos</t>
  </si>
  <si>
    <t>Coari</t>
  </si>
  <si>
    <t>Realizar atividades com armas de fogo</t>
  </si>
  <si>
    <t>Canutama, Itamarati e Eirunepé</t>
  </si>
  <si>
    <t>NABIHA MONASSA ABINADER DA ROCHA</t>
  </si>
  <si>
    <t>Secretária</t>
  </si>
  <si>
    <t>3849-0</t>
  </si>
  <si>
    <t>IV Fórum de boas práticas e auditória do controle interno</t>
  </si>
  <si>
    <t>São Paulo</t>
  </si>
  <si>
    <t>15.05</t>
  </si>
  <si>
    <t>19.05</t>
  </si>
  <si>
    <t>FREDERICO LEANDRO CARVALHO LEITE</t>
  </si>
  <si>
    <t>3370-7</t>
  </si>
  <si>
    <t>Realizar atividades de TI</t>
  </si>
  <si>
    <t>Maués</t>
  </si>
  <si>
    <t>14.05</t>
  </si>
  <si>
    <t>18.05</t>
  </si>
  <si>
    <t>VITOR DE ANDRADE DE LIMA</t>
  </si>
  <si>
    <t>2765-0</t>
  </si>
  <si>
    <t>ROCICLEIDE NASCIMENTO DA SILVA</t>
  </si>
  <si>
    <t>1793-0</t>
  </si>
  <si>
    <t>Manicoré</t>
  </si>
  <si>
    <t>Executar atividades do TJAM junto ao CNJ</t>
  </si>
  <si>
    <t>23.04</t>
  </si>
  <si>
    <t>Realizar vistoria técnica no PROJUD do TJ-Paraná</t>
  </si>
  <si>
    <t>Curitiba</t>
  </si>
  <si>
    <t>Participar da reunião técnica na SOFTPLAN</t>
  </si>
  <si>
    <t>THIAGO FACUNDO DE MAGALHAES FRANCO</t>
  </si>
  <si>
    <t>Diretor de TI</t>
  </si>
  <si>
    <t>Acompanhar o presidente no COPEDEM</t>
  </si>
  <si>
    <t>Salvador</t>
  </si>
  <si>
    <t>17.05</t>
  </si>
  <si>
    <t>Participar do curso de saúde</t>
  </si>
  <si>
    <t>Tratar de assuntos da ESMAM</t>
  </si>
  <si>
    <t>10.05</t>
  </si>
  <si>
    <t>Vistoriar obras de manutenção de engenharia e informática</t>
  </si>
  <si>
    <t>Urucará e Itapiranga</t>
  </si>
  <si>
    <t>Implantar o alvará eletrônico no interior</t>
  </si>
  <si>
    <t>ETELVINA LOBO BRAGA</t>
  </si>
  <si>
    <t>413-8</t>
  </si>
  <si>
    <t>Reunião com Magistrados coordenadores Estaduais dos Foruns de saúde do CNJ</t>
  </si>
  <si>
    <t>MONICA CRISTINA RAPOSO DA CAMARA CHAVES DO CARMO</t>
  </si>
  <si>
    <t>ARNALDO CARNEIRO XIMENES</t>
  </si>
  <si>
    <t>Coord Segur Correg</t>
  </si>
  <si>
    <t>2492-9</t>
  </si>
  <si>
    <t>Realizar escolta e segurança armada a desembargador</t>
  </si>
  <si>
    <t>Acompanhar julgamento junto ao CNJ</t>
  </si>
  <si>
    <t>21.05</t>
  </si>
  <si>
    <t>22.05</t>
  </si>
  <si>
    <t>Acompanhar julgamento de interesse do TJAM</t>
  </si>
  <si>
    <t>Participação na VII Jornada do Direito Civil</t>
  </si>
  <si>
    <t>26.04</t>
  </si>
  <si>
    <t>MAURO LUIZ CAMPBELL MARQUES</t>
  </si>
  <si>
    <t>23.05</t>
  </si>
  <si>
    <t>CHRYSTIANO LIMA E SILVA</t>
  </si>
  <si>
    <t>Diretor de Planejamento</t>
  </si>
  <si>
    <t>2774-0</t>
  </si>
  <si>
    <t>Participar do Seminário Nacional de Gestão de Riscos em Gestões Públicas</t>
  </si>
  <si>
    <t>ELIEN CLAUDINE REIS DA SILVA</t>
  </si>
  <si>
    <t>Participar do XXIII ENAPA</t>
  </si>
  <si>
    <t>Bonito</t>
  </si>
  <si>
    <t>30.05</t>
  </si>
  <si>
    <t>03.06</t>
  </si>
  <si>
    <t>ANDREA ARAUJO RIBEIRO</t>
  </si>
  <si>
    <t>8257-0</t>
  </si>
  <si>
    <t>Participar do Sistema de Mediação digital no CNJ</t>
  </si>
  <si>
    <t>Participar da reunião de avaliação e pendências na Softplan</t>
  </si>
  <si>
    <t>JORGE MANOEL LOPES LINS</t>
  </si>
  <si>
    <t>Participar de reunião com os presidentes dos Tribunais de Maceió</t>
  </si>
  <si>
    <t>CARLOS FREDERICO MACEDO VASQUEZ</t>
  </si>
  <si>
    <t>Assessor Tec Pres</t>
  </si>
  <si>
    <t>2466-0</t>
  </si>
  <si>
    <t>06.06</t>
  </si>
  <si>
    <t>ALCIR SERUDO MARINHO</t>
  </si>
  <si>
    <t>3108-9</t>
  </si>
  <si>
    <t>Participar da reunião de trabalho com a ministra Carmem Lúcia</t>
  </si>
  <si>
    <t>DINAH CAMARA FERNANDES DE SOUZA</t>
  </si>
  <si>
    <t>Participar do curso de conciliação e formação de magistrados</t>
  </si>
  <si>
    <t>16.05</t>
  </si>
  <si>
    <t>Coletar informações para o CNJ</t>
  </si>
  <si>
    <t>Participar V fórum nacional de Justiça protetiva</t>
  </si>
  <si>
    <t>28.05</t>
  </si>
  <si>
    <t>01.06</t>
  </si>
  <si>
    <t>CIRCE MARIA LIMA GANDRA BAPTISTA</t>
  </si>
  <si>
    <t>Chefe de Setor</t>
  </si>
  <si>
    <t>5º seminário de contratos</t>
  </si>
  <si>
    <t>09.06</t>
  </si>
  <si>
    <t>17.06</t>
  </si>
  <si>
    <t>CARLA MARIA CRUZ OLIVEIRA</t>
  </si>
  <si>
    <t>Realizar mutirão em varas de famílias, cíveis e juizados</t>
  </si>
  <si>
    <t>Autazes</t>
  </si>
  <si>
    <t>04.06</t>
  </si>
  <si>
    <t>08.06</t>
  </si>
  <si>
    <t>CRISTHIANO LEITE DOS SANTOS</t>
  </si>
  <si>
    <t>Fonte Boa</t>
  </si>
  <si>
    <t>TAINARA DOS REIS MONTEIRO</t>
  </si>
  <si>
    <t>4546-2</t>
  </si>
  <si>
    <t>REGIVAN CHAVES BRITO</t>
  </si>
  <si>
    <t>3005-8</t>
  </si>
  <si>
    <t>Encontro Nacional de gestores de pessoas</t>
  </si>
  <si>
    <t>RELATÓRIO DE DIÁRIAS E PASSAGENS - JUNHO  2018</t>
  </si>
  <si>
    <t>ALINE RODRIGUES DA SILVA DE LIMA</t>
  </si>
  <si>
    <t>6077-1</t>
  </si>
  <si>
    <t>Curso de execução orçamentária integrado à administração</t>
  </si>
  <si>
    <t>Recife</t>
  </si>
  <si>
    <t>10.06</t>
  </si>
  <si>
    <t>15.06</t>
  </si>
  <si>
    <t>EDUARDO MARTINS DE SOUZA</t>
  </si>
  <si>
    <t>3214-0</t>
  </si>
  <si>
    <t>RENATA DE PAULA E SILVA</t>
  </si>
  <si>
    <t>Gerente</t>
  </si>
  <si>
    <t>4976-0</t>
  </si>
  <si>
    <t>Assistente Judiciário Diretor</t>
  </si>
  <si>
    <t>Encontro Nacional de Gestores de Pessoa do Poder Judiciário</t>
  </si>
  <si>
    <t>FRANCISCO CARLOS GONCALVES DE QUEIROZ</t>
  </si>
  <si>
    <t>Exercer atividades judiciárias na função de juiz</t>
  </si>
  <si>
    <t>Lábrea</t>
  </si>
  <si>
    <t>22 dias</t>
  </si>
  <si>
    <t>Ajustes técnicos e configurações no SG5</t>
  </si>
  <si>
    <t>12.06</t>
  </si>
  <si>
    <t>16.06</t>
  </si>
  <si>
    <t>Implantação do Sistema de Alvará Eletrônico</t>
  </si>
  <si>
    <t>20.06</t>
  </si>
  <si>
    <t>XXVI Congresso da Associação Brasileira de Magistrados</t>
  </si>
  <si>
    <t>Manaus, Itacoatiara, Novo Airão e Silves</t>
  </si>
  <si>
    <t>27.04</t>
  </si>
  <si>
    <t>SIDNEY LEVEL DE BRITO</t>
  </si>
  <si>
    <t>3143-7</t>
  </si>
  <si>
    <t>ANTONIO GILCIMAR FERREIRA RODRIGUES</t>
  </si>
  <si>
    <t>Policial Militar</t>
  </si>
  <si>
    <t>2163-6</t>
  </si>
  <si>
    <t>ADEMAR MACHADO DA SILVA</t>
  </si>
  <si>
    <t>2161-0</t>
  </si>
  <si>
    <t>SHELZEA COLARES COSTA</t>
  </si>
  <si>
    <t>3576-9</t>
  </si>
  <si>
    <t>Escolta com segurança armada da Dra. Elza Vitória</t>
  </si>
  <si>
    <t>Execução de reparos nas instalações elétricas</t>
  </si>
  <si>
    <t>MARCELO MANUEL DA COSTA VIEIRA</t>
  </si>
  <si>
    <t>Participar do Forum Nacional de Juizados Especiais – FONAJE</t>
  </si>
  <si>
    <t>Macapá</t>
  </si>
  <si>
    <t>ALEXANDRE H. NOVAES DE ARAUJO</t>
  </si>
  <si>
    <t>ANTONIO ITAMAR DE SOUZA GONZAGA</t>
  </si>
  <si>
    <t>2828-2</t>
  </si>
  <si>
    <t>Serviços Jurisdicionais</t>
  </si>
  <si>
    <t>18.06</t>
  </si>
  <si>
    <t>22.06</t>
  </si>
  <si>
    <t>Itapiranga</t>
  </si>
  <si>
    <t>24.06</t>
  </si>
  <si>
    <t>ROGERIO JOSE DA COSTA VIEIRA</t>
  </si>
  <si>
    <t>Participar do 18º ENCOGE</t>
  </si>
  <si>
    <t>João Pessoa</t>
  </si>
  <si>
    <t>Organização e coordenação da solenidade de inauguração dos fóruns</t>
  </si>
  <si>
    <t>13.06</t>
  </si>
  <si>
    <t>RAIFRAN MAGALHAES DE SOUZA</t>
  </si>
  <si>
    <t>JEFFERSON DA SILVA VICENTE</t>
  </si>
  <si>
    <t>5724-0</t>
  </si>
  <si>
    <t>Serviços de TI</t>
  </si>
  <si>
    <t>Alvarães</t>
  </si>
  <si>
    <t>ROY REIS FRIEDE</t>
  </si>
  <si>
    <t>Serviços de palestrante</t>
  </si>
  <si>
    <t>26.06</t>
  </si>
  <si>
    <t>Planejamento dos processos de mutirão para atingir a meta nacional</t>
  </si>
  <si>
    <t>29.06</t>
  </si>
  <si>
    <t>Realizar treinamento sobre o PROJUD</t>
  </si>
  <si>
    <t>Novo Airão</t>
  </si>
  <si>
    <t>Participar de Curso de Gestão de Contratos</t>
  </si>
  <si>
    <t>Foz do Iguaçu</t>
  </si>
  <si>
    <t>JOAO VINICIUS TAVARES LAGO</t>
  </si>
  <si>
    <t>Trabalhos na secretaria da Vara</t>
  </si>
  <si>
    <t>CARLA MARIA SANTOS DOS REIS</t>
  </si>
  <si>
    <t>Correição Extraordinária</t>
  </si>
  <si>
    <t>Benjamin Constant</t>
  </si>
  <si>
    <t>25.06</t>
  </si>
  <si>
    <t>27.06</t>
  </si>
  <si>
    <t>LUCIANO RALO MONTEIRO</t>
  </si>
  <si>
    <t>Analista Judiciario</t>
  </si>
  <si>
    <t>CHARLINE PARÁ DE LIMA</t>
  </si>
  <si>
    <t>Chefe de Gabinete</t>
  </si>
  <si>
    <t>MARIA ELCINIRA ANGELO DE CASTRO</t>
  </si>
  <si>
    <t>Escrevente Juramentada</t>
  </si>
  <si>
    <t>1719-1</t>
  </si>
  <si>
    <t>Trabalhos voltados para atingir a meta do CNJ</t>
  </si>
  <si>
    <t>30.06</t>
  </si>
  <si>
    <t>Vistoriar as obras de reforma e adaptação dos fóruns</t>
  </si>
  <si>
    <t>Itapiranga e Urucará</t>
  </si>
  <si>
    <t>SERGIO LUIZ BANDEIRA COSTA</t>
  </si>
  <si>
    <t>1834-1</t>
  </si>
  <si>
    <t>Urucará</t>
  </si>
  <si>
    <t>BENEDITO CARLOS DE SOUZA</t>
  </si>
  <si>
    <t>4679-6</t>
  </si>
  <si>
    <t>Cobertura jornalística da inauguração do fórum</t>
  </si>
  <si>
    <t>12.04</t>
  </si>
  <si>
    <t>WILLIAM REZENDE DE ANDRADE</t>
  </si>
  <si>
    <t>8393-3</t>
  </si>
  <si>
    <t>Atividades de TI</t>
  </si>
  <si>
    <t>Carauari</t>
  </si>
  <si>
    <t>JULIANA CAMPOS AFONSO</t>
  </si>
  <si>
    <t>4547-0</t>
  </si>
  <si>
    <t>Visitar a central de monitoramento eletronica dos presos</t>
  </si>
  <si>
    <t>04.07</t>
  </si>
  <si>
    <t>PAULO FERNANDO DE BRITTO FEITOZA</t>
  </si>
  <si>
    <t>1213-0</t>
  </si>
  <si>
    <t>Participar do curso Direito Constitucional Penal: entre os problemas de sempre e os desafios do futuro</t>
  </si>
  <si>
    <t>Lisboa/Portugal</t>
  </si>
  <si>
    <t>Visita técnica do TJ do Pará</t>
  </si>
  <si>
    <t>Acompanhar o presidente no 113 Encontro do CTJ</t>
  </si>
  <si>
    <t>Solenidade de entrega de título de cidadão parintinense</t>
  </si>
  <si>
    <t>Participar de Curso de Formação de formadores</t>
  </si>
  <si>
    <t>Restruturar o link de dados  do Poder Judiciário no interior</t>
  </si>
  <si>
    <t>20.07.18</t>
  </si>
  <si>
    <t>04.07.18</t>
  </si>
  <si>
    <t>RELATÓRIO DE DIÁRIAS E PASSAGENS - JULHO  2018</t>
  </si>
  <si>
    <t>ELZA VITÓRIA DE SÁ PEIXOTO PEREIRA DE MELLO</t>
  </si>
  <si>
    <t>Automóvel oficial</t>
  </si>
  <si>
    <t>PEDRO AUGUSTO CÂMARA DE OLIVEIRA BESSA</t>
  </si>
  <si>
    <t>JÉSSICA MENEZES MONTE</t>
  </si>
  <si>
    <t>THIAGO FALCÃO MARINHO</t>
  </si>
  <si>
    <t>52671-1</t>
  </si>
  <si>
    <t>Instalação de antenas do projeto de reestruturação do link de dados do poder judiciário no interior</t>
  </si>
  <si>
    <t>São Sebastião do Uatumã</t>
  </si>
  <si>
    <t>DAVID GABRIEL SILVA DA SOUZA</t>
  </si>
  <si>
    <t>ERIKA FERREIRA RIBEIRO</t>
  </si>
  <si>
    <t>Diretora Cerimonial</t>
  </si>
  <si>
    <t>8762-9</t>
  </si>
  <si>
    <t>Acompanhar o presidente no 114 encontro do conselho dos tjs</t>
  </si>
  <si>
    <t>Natal</t>
  </si>
  <si>
    <t>04/08/</t>
  </si>
  <si>
    <t>Serviços jurisdicionais</t>
  </si>
  <si>
    <t>YEDO SIMOES DE OLIVEIRA</t>
  </si>
  <si>
    <t>Celebração da instalação dos novos links de internet do fórum de itacoatiara</t>
  </si>
  <si>
    <t>RAIMUNDO NONATO DOS SANTOS DUARTE</t>
  </si>
  <si>
    <t>Assessor Especial</t>
  </si>
  <si>
    <t>2149-0</t>
  </si>
  <si>
    <t>MARIA AUXILIADORA DE OLIVEIRA BRAGA</t>
  </si>
  <si>
    <t>Analista Judiciário</t>
  </si>
  <si>
    <t>3403-7</t>
  </si>
  <si>
    <t>GERALDO ARMINDO CARVALHO SOBRAL</t>
  </si>
  <si>
    <t>Escrevente Juramentado</t>
  </si>
  <si>
    <t>VICTORIA REGINA MELLO DA FROTA SILVA</t>
  </si>
  <si>
    <t>Realizar mutirão nas varas de família, cíveis e juizados</t>
  </si>
  <si>
    <t>IVELI TEIXEIRA DAS NEVES</t>
  </si>
  <si>
    <t>2967-0</t>
  </si>
  <si>
    <t>Participar da cerimônia de instalação do novo link de internet</t>
  </si>
  <si>
    <t>NIVALDO FERREIRA DE SOUZA JUNIOR</t>
  </si>
  <si>
    <t>8073-0</t>
  </si>
  <si>
    <t>Instalação de configuração do novo link de comunicação</t>
  </si>
  <si>
    <t>LEONARDO MATTEDI MATARANGAS</t>
  </si>
  <si>
    <t>Juiz Substituto</t>
  </si>
  <si>
    <t>8409-3</t>
  </si>
  <si>
    <t>Realizar audiências na comarca de carauari</t>
  </si>
  <si>
    <t>FABIO DA COSTA BELLAN</t>
  </si>
  <si>
    <t>5971-4</t>
  </si>
  <si>
    <t>Atividades de ti</t>
  </si>
  <si>
    <t>Nhamundá e Parintins</t>
  </si>
  <si>
    <t>MARCIA RACHEL DE CASTRO E COSTA RIZZATO</t>
  </si>
  <si>
    <t>Dir. Serv Social</t>
  </si>
  <si>
    <t>6022-4</t>
  </si>
  <si>
    <t>Visita técnica ao cnj  do pará</t>
  </si>
  <si>
    <t>RODRIGO CHOJI DE FREITAS</t>
  </si>
  <si>
    <t>Diretor Planejamento</t>
  </si>
  <si>
    <t>3328-6</t>
  </si>
  <si>
    <t>Juiz Corregedor</t>
  </si>
  <si>
    <t>Visita técnica do tj do pará</t>
  </si>
  <si>
    <t>Instalação da rede interna e configuração do novo link de acesso da hughes</t>
  </si>
  <si>
    <t>JANDERLUBI MORAES FRAZÃO</t>
  </si>
  <si>
    <t>4181-5</t>
  </si>
  <si>
    <t>ÁLVARO MARCELO CORADO PEREIRA</t>
  </si>
  <si>
    <t>4660-4</t>
  </si>
  <si>
    <t>FRANCISCO EDVALDO DA SILVA EVANGELISTA</t>
  </si>
  <si>
    <t>8903-6</t>
  </si>
  <si>
    <t>ANTONIO AVELINO DA ROCHA SOBRINHO</t>
  </si>
  <si>
    <t>2561-5</t>
  </si>
  <si>
    <t>Tabatinga</t>
  </si>
  <si>
    <t>Realizar revisão para configuração da nova antena de comunicação</t>
  </si>
  <si>
    <t>FRANCISCO MOISES DE SOUZA OLIMPIO</t>
  </si>
  <si>
    <t>Ass Militar</t>
  </si>
  <si>
    <t>2248-9</t>
  </si>
  <si>
    <t>Escolta e segurança armada do presidente do tjam</t>
  </si>
  <si>
    <t>JOAO NORBERTO DOS SANTOS NETTO</t>
  </si>
  <si>
    <t>Coord Militar</t>
  </si>
  <si>
    <t>3186-0</t>
  </si>
  <si>
    <t>MARCELO FARIAS DO NASCIMENTO</t>
  </si>
  <si>
    <t>Coord Inteligencia</t>
  </si>
  <si>
    <t>8875-7</t>
  </si>
  <si>
    <t>Configuração do novo link hughes no firewall</t>
  </si>
  <si>
    <t>LORENA CALDAS DA SILVA</t>
  </si>
  <si>
    <t>3624-2</t>
  </si>
  <si>
    <t>Serviços de manutenção elétrica</t>
  </si>
  <si>
    <t>VANESSA LEITE MOTA</t>
  </si>
  <si>
    <t>2328-0</t>
  </si>
  <si>
    <t>Realizar a justiça itinerante</t>
  </si>
  <si>
    <t>ANDRE BERNARDO VITAL</t>
  </si>
  <si>
    <t>5692-8</t>
  </si>
  <si>
    <t>LUCIANA DA EIRA NASSER</t>
  </si>
  <si>
    <t>2319-1</t>
  </si>
  <si>
    <t>Participação na xii jornada da lei maria da penha no stf</t>
  </si>
  <si>
    <t>RELATÓRIO DE DIÁRIAS E PASSAGENS  - AGOST0  2018</t>
  </si>
  <si>
    <t>Participar do 114º  Encontro do Conselhos dos Tjs</t>
  </si>
  <si>
    <t>aéreo comercial</t>
  </si>
  <si>
    <t>Reunião de trabalho com a Presidente do CNJ</t>
  </si>
  <si>
    <t>Instalação do novo link de comunicação e demais serviços</t>
  </si>
  <si>
    <t>Anamã</t>
  </si>
  <si>
    <t>por conta própria</t>
  </si>
  <si>
    <t>Silves</t>
  </si>
  <si>
    <t>MONIKE SALDANHA ANTONY</t>
  </si>
  <si>
    <t>Visita técnica ao Setor de Planejamento do TJ de Mato Grosoo do Sul</t>
  </si>
  <si>
    <t>Campo Grande</t>
  </si>
  <si>
    <t>ADHARA CAMPOS VIEIRA</t>
  </si>
  <si>
    <t>Palestrar sobre Constelação Sistêmica Familiar no Poder Judiciário</t>
  </si>
  <si>
    <t>ELCI SIMOES DE OLIVEIRA</t>
  </si>
  <si>
    <t>562-2</t>
  </si>
  <si>
    <t>Participar da cerimônia de instalação</t>
  </si>
  <si>
    <t>veículo oficial</t>
  </si>
  <si>
    <t>Configurar o novo link da HUGHES no Firewall Pfsense</t>
  </si>
  <si>
    <t>Uarini</t>
  </si>
  <si>
    <t>JORSENILDO DOURADO DO NASCIMENTO</t>
  </si>
  <si>
    <t>Participar da XII Jornada Maria da Penha</t>
  </si>
  <si>
    <t>Realizar escolta e segurança armada da Magistrada Elza Vitória de Mello</t>
  </si>
  <si>
    <t>Executar serviços de instalação de rede lógica, confecção de base de antena Vsat</t>
  </si>
  <si>
    <t>Participar de reunião no CNJ</t>
  </si>
  <si>
    <t>Participar da inauguração do Novo Fórum de Coari</t>
  </si>
  <si>
    <t>DÉLCIO LUIS SANTOS</t>
  </si>
  <si>
    <t>Participar do FONAMEC</t>
  </si>
  <si>
    <t>Participar da cerimônia de outorga do mérito judiciário do Pará</t>
  </si>
  <si>
    <t>Belém</t>
  </si>
  <si>
    <t>LARISSA DANTAS BOAVENTURA</t>
  </si>
  <si>
    <t>dev.feita em 16/08/18</t>
  </si>
  <si>
    <t>Codajás</t>
  </si>
  <si>
    <t>Careiro Castanho, Autazes e Manaquiri</t>
  </si>
  <si>
    <t>Participar do V Encontro da Justiça Estadual e visita técnica ao CNJ</t>
  </si>
  <si>
    <t>Participar da solenidade do Conselho da Ordem do Mérito Judiciário</t>
  </si>
  <si>
    <t>Participar de reuniões em Brasília</t>
  </si>
  <si>
    <t>VALDA MARIA CALDERARO DE AZEVEDO</t>
  </si>
  <si>
    <t>111-2</t>
  </si>
  <si>
    <t>Palestrar em evento educativo sobre a a infância e juventude na área escolar</t>
  </si>
  <si>
    <t>Canutama, Coari, Boca do Acre, Pauini e Tapauá</t>
  </si>
  <si>
    <t>aeronave oficial</t>
  </si>
  <si>
    <t>Acompanhar o presidente na cerimônia de outorga do mérito judiciário do Pará</t>
  </si>
  <si>
    <t>Participar do novo sistema nacional de adoção e acolhimento de crianças e adolescentes</t>
  </si>
  <si>
    <t>Correição Ordinária</t>
  </si>
  <si>
    <t>Careiro Castanho</t>
  </si>
  <si>
    <t>MARCIO ROTHIER PINHEIRO TORRES</t>
  </si>
  <si>
    <t>JOSEANE NOBRE DE LIMA</t>
  </si>
  <si>
    <t>Secretaria</t>
  </si>
  <si>
    <t>LENILDA MENDES MACIEL</t>
  </si>
  <si>
    <t>Auxiliar de Gabinete</t>
  </si>
  <si>
    <t>DANILO COSME SANTOS SAMPAIO</t>
  </si>
  <si>
    <t>ROMMEL PINHEIRO AKEL</t>
  </si>
  <si>
    <t>Participar de reunião com a empresa IT e resolver assuntos relacionados a contratos, licitação e transporte</t>
  </si>
  <si>
    <t>MESSIAS AUGUSTO LIMA BELCHIOR DE ANDRADE</t>
  </si>
  <si>
    <t>Secretario Geral</t>
  </si>
  <si>
    <t>Assessoria o presidente na cerimônia de outorga do mérito judiciário do Pará</t>
  </si>
  <si>
    <t>Participar do curso de formação sobre novas funcionalidades do Cadastro Nacional de Adoção</t>
  </si>
  <si>
    <t>JESSICA FERNANDA FONSECA BARKER BASTOS</t>
  </si>
  <si>
    <t>Secret Adm</t>
  </si>
  <si>
    <t>7361-0</t>
  </si>
  <si>
    <t>Seminário sobre práticas de capacitação judicial</t>
  </si>
  <si>
    <t>TECLA AUIP CADDAH</t>
  </si>
  <si>
    <t>Diretora</t>
  </si>
  <si>
    <t>8018-7</t>
  </si>
  <si>
    <t>JULIANA PINTO VILLARIM COUTINHO DE ALMEIDA</t>
  </si>
  <si>
    <t>Participar da posse do Ministro Humberto Martins</t>
  </si>
  <si>
    <t>Participar da posse do Corregedor Nacional e CJF</t>
  </si>
  <si>
    <t>Participar da reunião preparatória para o XII Encontro Nacional do Poder Judiciário</t>
  </si>
  <si>
    <t>o XII Encontro Nacional do Poder Judiciário - CNJ,</t>
  </si>
  <si>
    <t>Substituir o Magistrado Titular suspeito em Carauari</t>
  </si>
  <si>
    <t>Realizar reparos nas instalações elétricas no prédio de Silves</t>
  </si>
  <si>
    <t>Participar das solenidades de posse do Corregedor Nacional de Justiça</t>
  </si>
  <si>
    <t>NELIA CAMINHA JORGE</t>
  </si>
  <si>
    <t>LUIS ALBERTO NASCIMENTO ALBUQUERQUE</t>
  </si>
  <si>
    <t>Participar do II Fórum Nacional de Execução Penal</t>
  </si>
  <si>
    <t>BARBARA DE ARAUJO FOLHADELA</t>
  </si>
  <si>
    <t>3280-8</t>
  </si>
  <si>
    <t>GLEN HUNDSON PAULAIN MACHADO</t>
  </si>
  <si>
    <t>3287-5</t>
  </si>
  <si>
    <t>Acompanhar o presidente do TJAM na solenidade de posse do Ministro Humberto Martins como Corregedor Nacional de Justiça</t>
  </si>
  <si>
    <t>Evento – Justiça em numero</t>
  </si>
  <si>
    <t>Barreirinha, Boa Vista do Ramos e Parintins</t>
  </si>
  <si>
    <t>CASSIO ANDRE BORGES DOS SANTOS</t>
  </si>
  <si>
    <t>1963-1</t>
  </si>
  <si>
    <t>Participar do Encontro Nacional de Formadores de Magistrados</t>
  </si>
  <si>
    <t>Rio Grande do Sul</t>
  </si>
  <si>
    <t>MAURO SARAIVA BARROS LIMA</t>
  </si>
  <si>
    <t>3079-1</t>
  </si>
  <si>
    <t>Pesquisa de metodologia e proce</t>
  </si>
  <si>
    <t>RICARDO CORREA DA COSTA</t>
  </si>
  <si>
    <t>Coord Manutençao</t>
  </si>
  <si>
    <t>5822-0</t>
  </si>
  <si>
    <t>Vistoria Técnica</t>
  </si>
  <si>
    <t>RODRIGO PAZ BARROS</t>
  </si>
  <si>
    <t>6385-1</t>
  </si>
  <si>
    <t>ASTHON CESAR NUNES DE OLIVEIRA FILHO</t>
  </si>
  <si>
    <t>7484-9</t>
  </si>
  <si>
    <t>Participar do FONAVEP</t>
  </si>
  <si>
    <t>Urucará e Urucurituba</t>
  </si>
  <si>
    <t>Nhamunda e Maués</t>
  </si>
  <si>
    <t>PARticipação – Reunião sobre o aperfeiçoamento do relatório de just.em números</t>
  </si>
  <si>
    <t>Participação – Fórum Nacional de Execução Penal – FONAVEP</t>
  </si>
  <si>
    <t>Realizar – vistória física do Fórum de Itacoatiara</t>
  </si>
  <si>
    <t>Participação – visita técnica à Escola da Magistratura do RJ</t>
  </si>
  <si>
    <t>Rio de Janeiro</t>
  </si>
  <si>
    <t>participação – Solenidades de posse do corregedor, presidente e vice-presidente do CJF</t>
  </si>
  <si>
    <t>Participação – Reunião sobre o aperfeiçoamento do relatório de just.em números</t>
  </si>
  <si>
    <t>Realizar – escolta e segurança armada em Parintins</t>
  </si>
  <si>
    <t>RELATÓRIO DE DIÁRIAS E PASSAGENS  – SETEMBRO  2018</t>
  </si>
  <si>
    <t>CARGO/     FUNÇÃO</t>
  </si>
  <si>
    <t>PASSAGEM</t>
  </si>
  <si>
    <t>DIÁRIA</t>
  </si>
  <si>
    <t>Início</t>
  </si>
  <si>
    <t>Termino</t>
  </si>
  <si>
    <t>TRANSP</t>
  </si>
  <si>
    <t>Realizar – configuração do novo link HUGHES</t>
  </si>
  <si>
    <t>São Gabriel da Cachoeira</t>
  </si>
  <si>
    <t>Participação – Sessão solene de posse Ministros Dias Tofolli e Luiz Fuz</t>
  </si>
  <si>
    <t>Realizar – instalação e configuração do novo link de comunicações</t>
  </si>
  <si>
    <t>Borba e Nova Olinda</t>
  </si>
  <si>
    <t>veículo fluvial</t>
  </si>
  <si>
    <t>WILDE MARINHO ROBERT</t>
  </si>
  <si>
    <t>743-9</t>
  </si>
  <si>
    <t>LUIZ MARCIO NASCIMENTO ALBUQUERQUE</t>
  </si>
  <si>
    <t>Participação – XI reunião períodica da Câmara Nacional de Gestores de Precatórios</t>
  </si>
  <si>
    <t>Cuiabá</t>
  </si>
  <si>
    <t>ANDREIA DA SILVA SOUZA PINTO</t>
  </si>
  <si>
    <t>2713-8</t>
  </si>
  <si>
    <t>Realizar –correição extraordinária</t>
  </si>
  <si>
    <t>Participação – visita técnica ao TJ do RJ e FONAMEC</t>
  </si>
  <si>
    <t>Rio de Janeiro e Brasília</t>
  </si>
  <si>
    <t>Realizar – justiça itinerante em Nhamundá</t>
  </si>
  <si>
    <t>Nhamundá e Comunidade ribeirinhas</t>
  </si>
  <si>
    <t>Realizar – identificação e transporte de armas e munições e Itacoatiara</t>
  </si>
  <si>
    <t>EDUARDO HENRIQUE DE ALMEIDA TRINDADE</t>
  </si>
  <si>
    <t>Tenente PM</t>
  </si>
  <si>
    <t>3573-4</t>
  </si>
  <si>
    <t>MARCIO MENEZES NUNES</t>
  </si>
  <si>
    <t>Cabo PM</t>
  </si>
  <si>
    <t>2519-4</t>
  </si>
  <si>
    <t>MOISES SALOMÃO DE AZEVEDO SIMÕES</t>
  </si>
  <si>
    <t>PM</t>
  </si>
  <si>
    <t>8936-2</t>
  </si>
  <si>
    <t>Participação – visita técnica à Faculdade Autônoma de Direito</t>
  </si>
  <si>
    <t>HARLEM CHAVES FERREIRA</t>
  </si>
  <si>
    <t>Assessor de Orçamento</t>
  </si>
  <si>
    <t>Realizar – prestação jurisdicional</t>
  </si>
  <si>
    <t>BRENO FIGUEIREDO CORADO</t>
  </si>
  <si>
    <t>Analista Tecnico</t>
  </si>
  <si>
    <t>1863-5</t>
  </si>
  <si>
    <t>Participação – visita técnica ao TJ do RJ</t>
  </si>
  <si>
    <t>SILVIA LOSACCO</t>
  </si>
  <si>
    <t>Realizar – Palestra sobre Diálogos sobre Medidas Socioeducativas em Meio Aberto</t>
  </si>
  <si>
    <t>MANAUS-SÃO PAULO</t>
  </si>
  <si>
    <t>Participação – visita técnica à Escola Superior de Magistratura do RJ</t>
  </si>
  <si>
    <t>Participação – IX Workshop sobre o Sistema Penitenciário Federal</t>
  </si>
  <si>
    <t>Realizar – correição extraordinária</t>
  </si>
  <si>
    <t>TATIANA DE BORBOREMA CORREIA</t>
  </si>
  <si>
    <t>ANA CLARA PALHETA CABRAL</t>
  </si>
  <si>
    <t>JOÃO ALEXANDRE BORGES COLLYER</t>
  </si>
  <si>
    <t>Chefe Gab CGJ</t>
  </si>
  <si>
    <t>MARIA DO PERPETUO SOCORRO GUEDES MOURA</t>
  </si>
  <si>
    <t>Desembargadora</t>
  </si>
  <si>
    <t>2451-1</t>
  </si>
  <si>
    <t>Participação – Jornada Brasileira Direito e Fraternidade</t>
  </si>
  <si>
    <t>RAFAEL VALE LIMA</t>
  </si>
  <si>
    <t>4813-5</t>
  </si>
  <si>
    <t>EDSON MARTINS DO NASCIMENTO JUNIOR</t>
  </si>
  <si>
    <t>Co-Piloto</t>
  </si>
  <si>
    <t>9001-8</t>
  </si>
  <si>
    <t>Guajará, Ipixuna, Eirunepé, Itamarati e Envira</t>
  </si>
  <si>
    <t>Atalaia do Norte, Benjamin Constant, Carauari, Sto Antonio do Içá, São Paulo de Olivença e Tonantins</t>
  </si>
  <si>
    <t>LEONARDO AUGUSTO ALVES DE LIMA SOARES</t>
  </si>
  <si>
    <t>THIAGO LEAO BATOS</t>
  </si>
  <si>
    <t>Participação – visita técnica ao TJ do Mato Grosso</t>
  </si>
  <si>
    <t>JULIAO LEMOS SOBRAL JUNIOR</t>
  </si>
  <si>
    <t>SANDRO ALBERTO RODRIGUES DA SILVA</t>
  </si>
  <si>
    <t>8871-4</t>
  </si>
  <si>
    <t>VANESSA BEZERRA DE LIMA</t>
  </si>
  <si>
    <t>PARINTINS</t>
  </si>
  <si>
    <t>IRACY ROCHA</t>
  </si>
  <si>
    <t>Presidente GAPAM</t>
  </si>
  <si>
    <t>LUCIANA PEIXOTO</t>
  </si>
  <si>
    <t>Psicologa</t>
  </si>
  <si>
    <t>ANA CYRA SAUNDERS FERNANDES COELHO</t>
  </si>
  <si>
    <t>Medica</t>
  </si>
  <si>
    <t>349-2</t>
  </si>
  <si>
    <t>participação – VI Congresso Médico Jurídico</t>
  </si>
  <si>
    <t>VITÓRIA</t>
  </si>
  <si>
    <t>SARAH ACHUR TUMA</t>
  </si>
  <si>
    <t>Fonte Boa, Juruá, Jutaí e Japurá</t>
  </si>
  <si>
    <t>Participação – curso: O Direito e a Razão Discursiva – Elementos de Lóg. Jurídica</t>
  </si>
  <si>
    <t>Participação – Workshop da equalização da força de trabalho nos Tribunais do Br</t>
  </si>
  <si>
    <t>Realizar – Verificação da situação de grávidas e lactantes e internações de menores que excedem 45 dias</t>
  </si>
  <si>
    <t>Realizar – mutirão nas unidades judiciais da Comarca de Carauari</t>
  </si>
  <si>
    <t>LARISSA DA SILVA VEIGA</t>
  </si>
  <si>
    <t>6701-6</t>
  </si>
  <si>
    <t>RAFAEL DE SOUZA SILVA</t>
  </si>
  <si>
    <t>5863-7</t>
  </si>
  <si>
    <t>Realizar – remoção da antena VSAT do SIPAM</t>
  </si>
  <si>
    <t>Jutaí</t>
  </si>
  <si>
    <t>RELATÓRIO DE DIÁRIAS E PASSAGENS  – OUTUBRO 2018</t>
  </si>
  <si>
    <t>Realizar – configuração de base para receber antena do novo prédio, reinstalação da antena do SIPAM</t>
  </si>
  <si>
    <t>Maraã</t>
  </si>
  <si>
    <t>ODILIO PEREIRA COSTA NETO</t>
  </si>
  <si>
    <t>2827-4</t>
  </si>
  <si>
    <t>Participação – VI Congresso Internacional de Direito de Famílias e das Sucessões do IBDFAM e VI Cong. do IBDFAM/RJ</t>
  </si>
  <si>
    <t>Participação – IV Congresso Brasileiro de Gestão Tributária na Administração Pública</t>
  </si>
  <si>
    <t>DANTER JOSE DA SILVEIRA SARUBBI</t>
  </si>
  <si>
    <t>Gerente de Execução</t>
  </si>
  <si>
    <t>2954-8</t>
  </si>
  <si>
    <t>Participação –audiência com o ministro Humberto Martins</t>
  </si>
  <si>
    <t>Participação – reunião do Conselho dos Tribunais de Justiça</t>
  </si>
  <si>
    <t>Boa Vista</t>
  </si>
  <si>
    <t>Participação – V simpósio Internacional de Derecho Consiner</t>
  </si>
  <si>
    <t>Espanha</t>
  </si>
  <si>
    <t>Participação – visita técnica ao Setor de Planejamento Estratégico do TJ-Sergipe</t>
  </si>
  <si>
    <t>Aracaju</t>
  </si>
  <si>
    <t>Participação –reunião com a empresa Softplan</t>
  </si>
  <si>
    <t>Participação – reunião com a empresa Softplan</t>
  </si>
  <si>
    <t>Participação –I Seminário Sistema Bacenjud 2.0 desafios e perspectivas</t>
  </si>
  <si>
    <t>ROBERTO HERMIDAS DE ARAGAO FILHO</t>
  </si>
  <si>
    <t>Participação – I Seminário Sistema Bacenjud 2.0</t>
  </si>
  <si>
    <t>Participação – Visita técnica ao Tribunal Superior do Trabalho</t>
  </si>
  <si>
    <t>Realizar – justiça itinerante</t>
  </si>
  <si>
    <t>ELIZIA MARA COSTA ISRAEL</t>
  </si>
  <si>
    <t>Participação – 12º pregão week – Semana de Estudos Avançados sobre Pregão</t>
  </si>
  <si>
    <t>TATIANA PAZ DE ALMEID</t>
  </si>
  <si>
    <t>3335-9</t>
  </si>
  <si>
    <t>JOSCELIN JAMES GUEDELHA DA SILVA</t>
  </si>
  <si>
    <t>2850-9</t>
  </si>
  <si>
    <t>ROGER LUIZ DE ALMEIDA</t>
  </si>
  <si>
    <t>Participação – 11ª Edição da Campanha Justiça pela paz em casa</t>
  </si>
  <si>
    <t>LARISSA PADILHA RORIZ PENNA</t>
  </si>
  <si>
    <t>8408-5</t>
  </si>
  <si>
    <t>LUCAS COUTO BEZERRA</t>
  </si>
  <si>
    <t>LUIZIANA TELES F ANACLET</t>
  </si>
  <si>
    <t>8410-7</t>
  </si>
  <si>
    <t>WELLINGTON JOSE DE ARAUJ</t>
  </si>
  <si>
    <t>Atalaia do Norte</t>
  </si>
  <si>
    <t>JOAO VICTOR PEREIRA MARTINS DA SILVA</t>
  </si>
  <si>
    <t>CARLOS EDUARDO BARBOSA</t>
  </si>
  <si>
    <t>CESAR ALELUIA DA SILVA</t>
  </si>
  <si>
    <t>Assessor Juridico</t>
  </si>
  <si>
    <t>3697-8</t>
  </si>
  <si>
    <t>Realizar – atividade jurisdicional</t>
  </si>
  <si>
    <t>FRANCISCO MOISES DE SOUZA OLIMPI</t>
  </si>
  <si>
    <t>Participação – II Encontro Nacional de Inteligência do Poder Judiciário</t>
  </si>
  <si>
    <t>GEORGE ALEXANDRE FONSECA FEITOSA</t>
  </si>
  <si>
    <t>8846-3</t>
  </si>
  <si>
    <t>GEILDSON DE SOUZA LIMA</t>
  </si>
  <si>
    <t>EULALIA MARIA BICHARA RODRIGUES</t>
  </si>
  <si>
    <t>5013-0</t>
  </si>
  <si>
    <t>ALINE FERREIRA DE ALENCAR RIBEIRO DA SILVA</t>
  </si>
  <si>
    <t>3696-1</t>
  </si>
  <si>
    <t>IZALDIR MORENO BARROS</t>
  </si>
  <si>
    <t>1274-2</t>
  </si>
  <si>
    <t>JOSE ROGERIO DE SOUZA MENDES JUNIO</t>
  </si>
  <si>
    <t>LUCIANA RIBEIRO DE SOUZA RAFAE</t>
  </si>
  <si>
    <t>4539-0</t>
  </si>
  <si>
    <t>LUIS CARLOS PEREIRA DE LIMA</t>
  </si>
  <si>
    <t>2511-9</t>
  </si>
  <si>
    <t>Realizar – escolta e segurança armada do Presidente do TJAM</t>
  </si>
  <si>
    <t>VALCIMAR DA SILVA GUSMAO</t>
  </si>
  <si>
    <t>Coord Segurança</t>
  </si>
  <si>
    <t>7845-0</t>
  </si>
  <si>
    <t>Participação – 79º Encontro do Colégio Permanente de Corregedores – Gerais do Tjs – ENCOGE</t>
  </si>
  <si>
    <t>Participação – reunião no CNJ</t>
  </si>
  <si>
    <t>Realizar – identificação e transporte de armas e munições dos municípios</t>
  </si>
  <si>
    <t>Beruri e Anamã</t>
  </si>
  <si>
    <t>PETRONIO BARROSO TAKETOMI</t>
  </si>
  <si>
    <t>8845-5</t>
  </si>
  <si>
    <t>VALDEMIR COSTA DO NASCIMENTO</t>
  </si>
  <si>
    <t>RONALDO JOSE TRINDADE DE LIMA</t>
  </si>
  <si>
    <t>6355-0</t>
  </si>
  <si>
    <t>TUDE BARBOSA MENDONCA</t>
  </si>
  <si>
    <t>GILSON LUNA DE FARIAS</t>
  </si>
  <si>
    <t>8878-1</t>
  </si>
  <si>
    <t>DIANA CRISTINA SILVA MONTEIRO</t>
  </si>
  <si>
    <t>2573-9</t>
  </si>
  <si>
    <t>Participação – Reunião preparatória para a semana pela paz em Casa</t>
  </si>
  <si>
    <t>Realizar – atividade de juiz auxiliar do CNJ</t>
  </si>
  <si>
    <t>Participação – II Workshop sobre procedimentos adminsitrativos Resolução CNJ 235/2016</t>
  </si>
  <si>
    <t>ANA PAULA NOGUEIRA AGUIAR</t>
  </si>
  <si>
    <t>Coordenadora</t>
  </si>
  <si>
    <t>realizar – Fiscalização da Reforma do Fórum</t>
  </si>
  <si>
    <t>RHEDSON FRANCISCO FERNANDES ESA SHIKA</t>
  </si>
  <si>
    <t>4186-6</t>
  </si>
  <si>
    <t>Participação – treinamento e aperfeiçoamento de funcionalidades do novo PROJUDI</t>
  </si>
  <si>
    <t>ANDRE DRUMOND DAS CHAGAS</t>
  </si>
  <si>
    <t>8643-6</t>
  </si>
  <si>
    <t>SILVERLANE FRANÇA DA SILVA MERGULHAO</t>
  </si>
  <si>
    <t>3491-6</t>
  </si>
  <si>
    <t>realizar – Transporte de armas e munições e identificação</t>
  </si>
  <si>
    <t>Carauari, Pauini e Novo Ariupuanã</t>
  </si>
  <si>
    <t>Realizar – restabelecimento da Comunição digital</t>
  </si>
  <si>
    <t>Japurá</t>
  </si>
  <si>
    <t>WELLINGTON JOSE DE ARAUJO</t>
  </si>
  <si>
    <t>participação – IV Congresso Brasileir de Direito e Fraternidade e do I Congresso do IEDF</t>
  </si>
  <si>
    <t>Participar – Congresso Nacional de Direito e Fraternidade</t>
  </si>
  <si>
    <t>DIÁRIAS E PASSAGENS – NOVEMBRO/ 2018</t>
  </si>
  <si>
    <t>Participar – reunião técnica – Gestores do SAJ</t>
  </si>
  <si>
    <t>Realizar – Atividades como juiz auxiliar do CNJ</t>
  </si>
  <si>
    <t>Participar –1º Workshop Socioambiental do Poder Judiciário</t>
  </si>
  <si>
    <t>Realizar – exame de inspeção de saúde médico aeronáutico para revalidação dos certificados de habilitação técnica</t>
  </si>
  <si>
    <t>Campinas</t>
  </si>
  <si>
    <t>participar – II Fórum Nacional de Execução Penal</t>
  </si>
  <si>
    <t>BRUNO OLIVEIRA DE SOUZA</t>
  </si>
  <si>
    <t>Chefe do Nucleo</t>
  </si>
  <si>
    <t>6382-7</t>
  </si>
  <si>
    <t>Participar – Workshop Socioambiental do Poder Judiciário</t>
  </si>
  <si>
    <t>THAIS FERNANDES MACHADO</t>
  </si>
  <si>
    <t>3455-0</t>
  </si>
  <si>
    <t>PAULO CRUZ</t>
  </si>
  <si>
    <t>Ministrar palestra no evento 'Diálogos Institucionais - Racismo”</t>
  </si>
  <si>
    <t>por c onta própria</t>
  </si>
  <si>
    <t>MARCELO CRUZ DE OLIVEIRA</t>
  </si>
  <si>
    <t>6642-7</t>
  </si>
  <si>
    <t>Realizar – audiências na Comarca de Barreirinha</t>
  </si>
  <si>
    <t>Barreirinha</t>
  </si>
  <si>
    <t>Participar – 44º FONAJE</t>
  </si>
  <si>
    <t>Participar – 23º Congresso Nacional de Cerimonial e Protocolo – CNCP</t>
  </si>
  <si>
    <t>JOSIEL NANTES DOS SANTOS JUNIOR</t>
  </si>
  <si>
    <t>8270-8</t>
  </si>
  <si>
    <t>CAMILA LOUREIRO NUNES</t>
  </si>
  <si>
    <t>CHRISTIANE GARCIA DE MELLO MONASSA</t>
  </si>
  <si>
    <t>3488-6</t>
  </si>
  <si>
    <t>FRANCINALDO MELO FONTENELE</t>
  </si>
  <si>
    <t>1529-6</t>
  </si>
  <si>
    <t>Participar – XIII Encontro do Colégio de Coordenadores da Inf. e Juventude do Brasil</t>
  </si>
  <si>
    <t>Realizar – visita técnica de análise dos terrenos destinados à construção de novos fóruns</t>
  </si>
  <si>
    <t>Fonte Boa/Jutaí/Carauari/ Lábrea/ Humaitá/Manicoré e Borba</t>
  </si>
  <si>
    <t>ANTONIO ALDENOR SAUNIER NETO</t>
  </si>
  <si>
    <t>Diretor de Engenharia</t>
  </si>
  <si>
    <t>8861-7</t>
  </si>
  <si>
    <t>JOÃO LUIZ BANAION DUMONT</t>
  </si>
  <si>
    <t>3835-0</t>
  </si>
  <si>
    <t>EDUARDO ALVES WALKER</t>
  </si>
  <si>
    <t>8565-0</t>
  </si>
  <si>
    <t>NEY DE BARROS BELLO FILHO</t>
  </si>
  <si>
    <t>Realizar – Palestras no curso de Impobridade Administrativa</t>
  </si>
  <si>
    <t>FABIANO DA ROSA TESOLIN</t>
  </si>
  <si>
    <t>Participar – apresentação e premiação</t>
  </si>
  <si>
    <t>Participar – 1º Encontro de Diretores de Escolas Judiciais dos Países de L.Portuguesa</t>
  </si>
  <si>
    <t>Atividades como juiz auxiliar do CNJ</t>
  </si>
  <si>
    <t>Participar – XX Encontro Nacional do Poder Judiciário</t>
  </si>
  <si>
    <t>Realizar – fiscalização da reforma do Fòrum</t>
  </si>
  <si>
    <t>Participar – 44º Fórum Nacional dos Juizados Especiais – FONAJE</t>
  </si>
  <si>
    <t>MAURO SARAIVA BARROS DE LIMA</t>
  </si>
  <si>
    <t>PArticipar – Curso Formação de Analista para Mapeamento, Seleção, Avaliação e Gestão de</t>
  </si>
  <si>
    <t>GUILHERME BARBOSA FERNANDES</t>
  </si>
  <si>
    <t>5879-3</t>
  </si>
  <si>
    <t>ANA LORENA TEIXEIRA GAZZIENO</t>
  </si>
  <si>
    <t>Participar – Participar do X Fórum Nacional de Juízes e Juízas de Violência Doméstica e Familiar</t>
  </si>
  <si>
    <t>DENIGLESIA DE LIMA NASCIMENTO</t>
  </si>
  <si>
    <t>5903-0</t>
  </si>
  <si>
    <t>CYNTIA RIBEIRO BEZERRA DE FREITAS</t>
  </si>
  <si>
    <t>Gerente Serv Social</t>
  </si>
  <si>
    <t>1518-0</t>
  </si>
  <si>
    <t>HILLENE FREIRE FREITAS</t>
  </si>
  <si>
    <t>8321-6</t>
  </si>
  <si>
    <t>Participar – VII Fórum Nacional de Mediação e Conciliação – FONAMEC</t>
  </si>
  <si>
    <t>Participar – 1ª reunião do Comitê Gestor da Rede Siconv – elo Justiça</t>
  </si>
  <si>
    <t>NILDSON ARAÚJO DA CRUZ</t>
  </si>
  <si>
    <t>realizar – Palestras no curso de Questões Aflitivas do Direito Penal e Processual Penal</t>
  </si>
  <si>
    <t>Participar – XII Encontro Nacional do Poder Judiciário</t>
  </si>
  <si>
    <t>Foz do Iguaçu e Florianópolis</t>
  </si>
  <si>
    <t>Participar – XII Encontro Nacional do Poder Judiciário e 115º Encontro do Conselhos do Tribunais de Justiça</t>
  </si>
  <si>
    <t>CLAUDIA MONTEIRO PEREIRA BATISTA</t>
  </si>
  <si>
    <t>1709-4</t>
  </si>
  <si>
    <t>TUBE BARBOSA MENDONCA</t>
  </si>
  <si>
    <t>Identificação e transporte de armas e munições</t>
  </si>
  <si>
    <t>Carauari, Pauini e Novo Aripuanã</t>
  </si>
  <si>
    <t>Realizar – restabelecimento da comunicação na rede</t>
  </si>
  <si>
    <t>Participar – 115ª encontro do Conselho do TJs</t>
  </si>
  <si>
    <t>Participar – 12ª Semana da Justiça pela Paz em casa</t>
  </si>
  <si>
    <t>Realizar – Identificação e transporte de armas</t>
  </si>
  <si>
    <t>Careiro da Várzea, Manaquiri e Autazes</t>
  </si>
  <si>
    <t>MARIO JOSE AIRES DOS SANTOS</t>
  </si>
  <si>
    <t>2196-2</t>
  </si>
  <si>
    <t>ANTONIO HENRIQUE DOS ANJOS FILHO</t>
  </si>
  <si>
    <t>8007-1</t>
  </si>
  <si>
    <t>Participar – XXIII Fórum Nacional deda Justiça Juvenil (FONAJUV), V Forum Nacional da Justiça Protetiva (FONAJUP) e do XXIII ENAPA</t>
  </si>
  <si>
    <t>ELIEZER FERNANDES JUNIOR</t>
  </si>
  <si>
    <t>MOACIR PEREIRA BATISTA</t>
  </si>
  <si>
    <t>Participação – 44º FONAJE</t>
  </si>
  <si>
    <t>AUREA SATOMI FUZIWARA</t>
  </si>
  <si>
    <t>Realizar – palestras no I Simpósio de Serviço Social na área Sóciojurídica do Amazonas</t>
  </si>
  <si>
    <t>Participar do 1º Encontro de Diretores de Escolas Judiciais dos países de Língua Portuguesa</t>
  </si>
  <si>
    <t>Realizar – mutirão de audiências</t>
  </si>
  <si>
    <t>TOTAL</t>
  </si>
  <si>
    <t>DIÁRIAS E PASSAGENS – DEZEMBRO 2018</t>
  </si>
  <si>
    <t>Realizar – audiências e sindicância</t>
  </si>
  <si>
    <t>Nhamundá</t>
  </si>
  <si>
    <t>Participar</t>
  </si>
  <si>
    <t>Conduzir a equipe de TI</t>
  </si>
  <si>
    <t>EDSON MARTINS DO NASCIMENTO JÚNIOR</t>
  </si>
  <si>
    <t>Realizar – Correição Extraordinária</t>
  </si>
  <si>
    <t>JORDANA OLIVEIRA BARROS DE CARVALHO</t>
  </si>
  <si>
    <t>Ass Jur Gab</t>
  </si>
  <si>
    <t>3914-4</t>
  </si>
  <si>
    <t>THIAGO FRANCISCO DE ANDRADE</t>
  </si>
  <si>
    <t>4137-8</t>
  </si>
  <si>
    <t>Particiar da Cerimônia de entrega de Certificados MoWBrasil 2018</t>
  </si>
  <si>
    <t>MANOEL PEDRO DE SOUZA NETO</t>
  </si>
  <si>
    <t>27774A</t>
  </si>
  <si>
    <t>Participar – Cerimônia de entrega dos diplomas de nominação da memória do mundo-Brasil</t>
  </si>
  <si>
    <t>LIDIA DE ABREU CARVALHO</t>
  </si>
  <si>
    <t>Realizar – Atividades jurisdicionais em Tonantins</t>
  </si>
  <si>
    <t>Realizar – correição Ordinária</t>
  </si>
  <si>
    <t>JOAO ALEXANDRE BORGES COLLYER</t>
  </si>
  <si>
    <t>Participar – cerimônia de reinauguração do Fórum de Itacoatiara</t>
  </si>
  <si>
    <t>LUÍS ALBERTO NASCIMENTO ALBUQUERQUE</t>
  </si>
  <si>
    <t>CHefe Gab Desemb.</t>
  </si>
  <si>
    <t>Participar – Missão oficial Situação de Direitos Humanos das Pessoas em Restrição de Liberdade de Roraima</t>
  </si>
  <si>
    <t>Realizar – acompanhamento da instalação do ambiente seguro móvel</t>
  </si>
  <si>
    <t>Realizar – vistoria no Fórum da Comarca de PF</t>
  </si>
  <si>
    <t>Realizar – identificação e transporte de armas e munições do município</t>
  </si>
  <si>
    <t>JORGE CHAVES FERREIRA JUNIOR</t>
  </si>
  <si>
    <t>CB QPPM</t>
  </si>
  <si>
    <t>03860 IA</t>
  </si>
  <si>
    <t>STANLEY ANTONE FONSECA DUTRA</t>
  </si>
  <si>
    <t>2° SGT QPPM</t>
  </si>
  <si>
    <t>004031-0A</t>
  </si>
  <si>
    <t>Participar – reunião com a empresa Softplan</t>
  </si>
  <si>
    <t>Realizar – Organização e coordenação da solenidade de reinauguração</t>
  </si>
  <si>
    <t>DANIELA DUARTE LABORDA</t>
  </si>
  <si>
    <t>7.375-08</t>
  </si>
  <si>
    <t>ANA CLARA DA SILVA SOUZA</t>
  </si>
  <si>
    <t>Ch. DCFSE</t>
  </si>
  <si>
    <t>E-75000</t>
  </si>
  <si>
    <t>Realizar – Fiscalização da obra de reforma do Fórum</t>
  </si>
  <si>
    <t>EVELYN GUERRA XAVIER DA SILVA</t>
  </si>
  <si>
    <t>5.712-6C</t>
  </si>
  <si>
    <t>Realizar – visita técnica para análise dos terrenos destinados à construção dos novo Fóruns do TJAM</t>
  </si>
  <si>
    <t>Atalaia do Norte, Benjamin Constant e Tabatinga</t>
  </si>
  <si>
    <t>Rio Preto da Eva</t>
  </si>
  <si>
    <t>FRANCISCO SAMPAIO SOBRINHO</t>
  </si>
  <si>
    <t>AssistMilitar</t>
  </si>
  <si>
    <t>07.582-5A</t>
  </si>
  <si>
    <t>Careiro da Várzea</t>
  </si>
  <si>
    <t>ANDRÉ SIMOES DE LIMA BATISTA</t>
  </si>
  <si>
    <t>MARIA GORETH COELHO SOUZA</t>
  </si>
  <si>
    <t>Asist.Juridico</t>
  </si>
  <si>
    <t>FABIO MARINHO SAMPAIO CORREIA</t>
  </si>
  <si>
    <t>1.606-3 A</t>
  </si>
  <si>
    <t>Pauiní</t>
  </si>
  <si>
    <t>DAN SOUZA AGUIAR</t>
  </si>
  <si>
    <t>2767-7</t>
  </si>
  <si>
    <t>Realizar – visita para conhecer o sistema de parametrização de produção dos servidores inclusos no teletrabalho do TJ de SC</t>
  </si>
  <si>
    <t>DANIELLE MONTEIRO FERNANDES AUGUSTO</t>
  </si>
  <si>
    <t>Participar – Curso de Formação Judicial Especializada para integrantes de Poderes Judiciários Ibero-americanos</t>
  </si>
  <si>
    <t>Lisboa</t>
  </si>
  <si>
    <t>Participar – reunião técnica com a Softplan</t>
  </si>
  <si>
    <t>Participar – Seminário Desburocratização do Poder Judiciário</t>
  </si>
  <si>
    <t>DANIEL D' ARAUJO NOGUEIRA</t>
  </si>
  <si>
    <t>9137-5</t>
  </si>
  <si>
    <t>Realizar – cobertura jornalística na cerimônia de reinauguração</t>
  </si>
  <si>
    <t>Realizar – escolta e segurança armada do TJAM</t>
  </si>
  <si>
    <t>Realizar – acompanhamento da equipe na cerimônia de reinauguração do Fórum</t>
  </si>
  <si>
    <t>MARCOS FERNANDES DE PAIVA</t>
  </si>
  <si>
    <t>8857-9</t>
  </si>
  <si>
    <t>A viagem não aconteceu</t>
  </si>
  <si>
    <t>Realizar – atividades como jurisdicionais</t>
  </si>
  <si>
    <t>ALDENE VINENTE BENTES</t>
  </si>
  <si>
    <t>05.776-2 A</t>
  </si>
  <si>
    <t>Visita técnica à Escola Nacional de Formação de Magistrados</t>
  </si>
  <si>
    <t>JANIO TUTOMO TAKEDA</t>
  </si>
  <si>
    <t>122-7A</t>
  </si>
  <si>
    <t>Realizar – audiências de instrução e Julgamento</t>
  </si>
  <si>
    <t>Juruá</t>
  </si>
  <si>
    <t>Por c onta própria</t>
  </si>
  <si>
    <t>RUY NASCIMENTO GONCALVES NETTO</t>
  </si>
  <si>
    <t>: 3906-3A</t>
  </si>
  <si>
    <t>Participar – XII Jornada Maria da Penha</t>
  </si>
  <si>
    <t>RELATÓRIO DE DIÁRIAS E PASSAGENS  - JANEIRO 2018</t>
  </si>
  <si>
    <t>FoZ do Iguaçu</t>
  </si>
  <si>
    <t>Aeronave Tjam</t>
  </si>
  <si>
    <t>Veiculo Oficial</t>
  </si>
  <si>
    <t>Fluvia</t>
  </si>
  <si>
    <t>Realização de audiências e análises dos processos relacionados às metas do CNJ</t>
  </si>
  <si>
    <t>Veículo Comercial</t>
  </si>
  <si>
    <t>Aereo Comercial</t>
  </si>
  <si>
    <t>Assessora Desembargador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</si>
</sst>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&quot; R$ &quot;* #,##0.00\ ;&quot;-R$ &quot;* #,##0.00\ ;&quot; R$ &quot;* \-#\ ;@\ "/>
    <numFmt numFmtId="165" formatCode="&quot;R$ &quot;#,##0.0"/>
    <numFmt numFmtId="166" formatCode="d/m/yyyy"/>
    <numFmt numFmtId="167" formatCode="[$R$-416]\ #,##0.00;[Red]\-[$R$-416]\ #,##0.00"/>
    <numFmt numFmtId="168" formatCode="d/mmm"/>
    <numFmt numFmtId="169" formatCode="dd/mm/yy"/>
    <numFmt numFmtId="170" formatCode="&quot;R$ &quot;#,##0.00"/>
    <numFmt numFmtId="171" formatCode="_-* #,##0.00_-;\-* #,##0.00_-;_-* \-??_-;_-@_-"/>
    <numFmt numFmtId="172" formatCode="_-* #,##0_-;\-* #,##0_-;_-* \-??_-;_-@_-"/>
    <numFmt numFmtId="173" formatCode="mm\-dd"/>
    <numFmt numFmtId="174" formatCode="[$R$-416]\ #,##0.00;\-[$R$-416]\ #,##0.00"/>
    <numFmt numFmtId="175" formatCode="[$R$-416]\ #,##0;\-[$R$-416]\ #,##0"/>
    <numFmt numFmtId="177" formatCode="0.0"/>
    <numFmt numFmtId="178" formatCode="&quot;R$&quot;\ #,##0.00"/>
  </numFmts>
  <fonts count="25" x14ac:knownFonts="1">
    <font>
      <sz val="11"/>
      <color rgb="FF000000"/>
      <name val="Arial"/>
      <family val="2"/>
      <charset val="1"/>
    </font>
    <font>
      <b/>
      <sz val="14"/>
      <name val="Arial Narrow"/>
      <family val="2"/>
      <charset val="1"/>
    </font>
    <font>
      <sz val="9"/>
      <name val="Arial Narrow"/>
      <family val="2"/>
      <charset val="1"/>
    </font>
    <font>
      <sz val="8"/>
      <name val="Arial Narrow"/>
      <family val="2"/>
      <charset val="1"/>
    </font>
    <font>
      <sz val="9"/>
      <color rgb="FF000000"/>
      <name val="Arial Narrow"/>
      <family val="2"/>
      <charset val="1"/>
    </font>
    <font>
      <sz val="8"/>
      <color rgb="FF000000"/>
      <name val="Arial Narrow"/>
      <family val="2"/>
      <charset val="1"/>
    </font>
    <font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14"/>
      <color rgb="FF000000"/>
      <name val="Arial Narrow"/>
      <family val="2"/>
      <charset val="1"/>
    </font>
    <font>
      <sz val="9"/>
      <color rgb="FF800000"/>
      <name val="Arial Narrow"/>
      <family val="2"/>
      <charset val="1"/>
    </font>
    <font>
      <sz val="9"/>
      <color rgb="FFFF0000"/>
      <name val="Arial"/>
      <family val="2"/>
      <charset val="1"/>
    </font>
    <font>
      <i/>
      <sz val="9"/>
      <color rgb="FF000000"/>
      <name val="Arial"/>
      <family val="2"/>
      <charset val="1"/>
    </font>
    <font>
      <i/>
      <sz val="9"/>
      <color rgb="FF000000"/>
      <name val="Arial Narrow"/>
      <family val="2"/>
      <charset val="1"/>
    </font>
    <font>
      <b/>
      <i/>
      <sz val="9"/>
      <color rgb="FF000000"/>
      <name val="Arial"/>
      <family val="2"/>
      <charset val="1"/>
    </font>
    <font>
      <b/>
      <sz val="9"/>
      <color rgb="FF000000"/>
      <name val="Arial Narrow"/>
      <family val="2"/>
      <charset val="1"/>
    </font>
    <font>
      <sz val="14"/>
      <color rgb="FF000000"/>
      <name val="Arial Narrow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rgb="FF000000"/>
      <name val="Arial"/>
      <family val="2"/>
    </font>
    <font>
      <sz val="14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9CCFF"/>
        <bgColor rgb="FFB4C7E7"/>
      </patternFill>
    </fill>
    <fill>
      <patternFill patternType="solid">
        <fgColor rgb="FFFFFFFF"/>
        <bgColor rgb="FFFFFFCC"/>
      </patternFill>
    </fill>
    <fill>
      <patternFill patternType="solid">
        <fgColor rgb="FFB4C7E7"/>
        <bgColor rgb="FFCCCCFF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71" fontId="19" fillId="0" borderId="0"/>
    <xf numFmtId="164" fontId="19" fillId="0" borderId="0"/>
  </cellStyleXfs>
  <cellXfs count="23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7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172" fontId="9" fillId="2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6" fillId="3" borderId="0" xfId="0" applyFont="1" applyFill="1" applyBorder="1" applyAlignment="1">
      <alignment horizontal="center" vertical="center"/>
    </xf>
    <xf numFmtId="167" fontId="0" fillId="3" borderId="0" xfId="0" applyNumberFormat="1" applyFill="1"/>
    <xf numFmtId="167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Border="1"/>
    <xf numFmtId="167" fontId="12" fillId="3" borderId="0" xfId="0" applyNumberFormat="1" applyFont="1" applyFill="1" applyBorder="1" applyAlignment="1">
      <alignment horizontal="center" vertical="center"/>
    </xf>
    <xf numFmtId="167" fontId="13" fillId="3" borderId="0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7" fontId="13" fillId="0" borderId="3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7" fontId="9" fillId="3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/>
    <xf numFmtId="0" fontId="6" fillId="0" borderId="0" xfId="0" applyFont="1" applyBorder="1"/>
    <xf numFmtId="167" fontId="4" fillId="0" borderId="1" xfId="0" applyNumberFormat="1" applyFont="1" applyBorder="1" applyAlignment="1">
      <alignment vertical="center" wrapText="1"/>
    </xf>
    <xf numFmtId="167" fontId="6" fillId="0" borderId="0" xfId="0" applyNumberFormat="1" applyFont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9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67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7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78" fontId="9" fillId="2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7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/>
    </xf>
    <xf numFmtId="167" fontId="4" fillId="0" borderId="1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165" fontId="2" fillId="2" borderId="1" xfId="2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167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167" fontId="16" fillId="2" borderId="1" xfId="0" applyNumberFormat="1" applyFont="1" applyFill="1" applyBorder="1" applyAlignment="1">
      <alignment horizontal="center" vertical="center"/>
    </xf>
    <xf numFmtId="165" fontId="4" fillId="2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vertical="center" wrapText="1"/>
    </xf>
    <xf numFmtId="174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171" fontId="6" fillId="5" borderId="1" xfId="1" applyFont="1" applyFill="1" applyBorder="1"/>
    <xf numFmtId="16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8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8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3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left" vertical="center" wrapText="1"/>
    </xf>
    <xf numFmtId="169" fontId="5" fillId="0" borderId="1" xfId="0" applyNumberFormat="1" applyFont="1" applyBorder="1" applyAlignment="1">
      <alignment horizontal="center" vertical="center" wrapText="1"/>
    </xf>
    <xf numFmtId="169" fontId="4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2" fillId="2" borderId="1" xfId="0" applyFont="1" applyFill="1" applyBorder="1" applyAlignment="1"/>
    <xf numFmtId="0" fontId="0" fillId="0" borderId="0" xfId="0" applyAlignment="1"/>
    <xf numFmtId="169" fontId="4" fillId="0" borderId="5" xfId="0" applyNumberFormat="1" applyFont="1" applyBorder="1" applyAlignment="1">
      <alignment horizontal="center" vertical="center" wrapText="1"/>
    </xf>
    <xf numFmtId="169" fontId="4" fillId="0" borderId="2" xfId="0" applyNumberFormat="1" applyFont="1" applyBorder="1" applyAlignment="1">
      <alignment horizontal="center" vertical="center" wrapText="1"/>
    </xf>
    <xf numFmtId="169" fontId="4" fillId="0" borderId="6" xfId="0" applyNumberFormat="1" applyFont="1" applyBorder="1" applyAlignment="1">
      <alignment horizontal="center" vertical="center" wrapText="1"/>
    </xf>
    <xf numFmtId="164" fontId="21" fillId="0" borderId="1" xfId="2" applyFont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167" fontId="21" fillId="0" borderId="1" xfId="0" applyNumberFormat="1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67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67" fontId="21" fillId="0" borderId="1" xfId="0" applyNumberFormat="1" applyFont="1" applyBorder="1" applyAlignment="1">
      <alignment horizontal="center"/>
    </xf>
    <xf numFmtId="164" fontId="21" fillId="0" borderId="1" xfId="2" applyFont="1" applyBorder="1"/>
    <xf numFmtId="171" fontId="23" fillId="5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175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167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6" fillId="0" borderId="4" xfId="0" applyFont="1" applyBorder="1"/>
    <xf numFmtId="0" fontId="10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right" vertical="center" wrapText="1"/>
    </xf>
    <xf numFmtId="167" fontId="16" fillId="2" borderId="1" xfId="0" applyNumberFormat="1" applyFont="1" applyFill="1" applyBorder="1" applyAlignment="1">
      <alignment horizontal="center" vertical="center" wrapText="1"/>
    </xf>
    <xf numFmtId="172" fontId="6" fillId="5" borderId="0" xfId="1" applyNumberFormat="1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4" xfId="0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16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169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horizontal="center" vertical="center" wrapText="1"/>
    </xf>
    <xf numFmtId="169" fontId="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167" fontId="6" fillId="0" borderId="1" xfId="0" applyNumberFormat="1" applyFont="1" applyBorder="1" applyAlignment="1">
      <alignment horizontal="center" wrapText="1"/>
    </xf>
    <xf numFmtId="167" fontId="6" fillId="2" borderId="1" xfId="0" applyNumberFormat="1" applyFont="1" applyFill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Font="1" applyBorder="1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67" fontId="4" fillId="0" borderId="0" xfId="0" applyNumberFormat="1" applyFont="1" applyBorder="1" applyAlignment="1">
      <alignment horizontal="center" vertical="center"/>
    </xf>
    <xf numFmtId="0" fontId="0" fillId="0" borderId="0" xfId="0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4C7E7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zoomScalePageLayoutView="60" workbookViewId="0">
      <selection activeCell="B9" sqref="B9"/>
    </sheetView>
  </sheetViews>
  <sheetFormatPr defaultRowHeight="14.25" x14ac:dyDescent="0.2"/>
  <cols>
    <col min="1" max="1" width="22.5"/>
    <col min="2" max="2" width="9.375"/>
    <col min="3" max="3" width="8.625"/>
    <col min="4" max="4" width="18" customWidth="1"/>
    <col min="5" max="5" width="8.875"/>
    <col min="6" max="6" width="10.5"/>
    <col min="7" max="7" width="6.125"/>
    <col min="8" max="8" width="7.25"/>
    <col min="9" max="9" width="9.5"/>
    <col min="11" max="11" width="6.75"/>
    <col min="12" max="12" width="11.375"/>
    <col min="13" max="1024" width="8.75"/>
  </cols>
  <sheetData>
    <row r="1" spans="1:12" ht="18" x14ac:dyDescent="0.2">
      <c r="A1" s="118" t="s">
        <v>1313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4.25" customHeight="1" x14ac:dyDescent="0.2">
      <c r="A2" s="119" t="s">
        <v>0</v>
      </c>
      <c r="B2" s="119" t="s">
        <v>1</v>
      </c>
      <c r="C2" s="119" t="s">
        <v>2</v>
      </c>
      <c r="D2" s="119" t="s">
        <v>3</v>
      </c>
      <c r="E2" s="119" t="s">
        <v>4</v>
      </c>
      <c r="F2" s="120" t="s">
        <v>5</v>
      </c>
      <c r="G2" s="119" t="s">
        <v>6</v>
      </c>
      <c r="H2" s="119"/>
      <c r="I2" s="119" t="s">
        <v>7</v>
      </c>
      <c r="J2" s="119"/>
      <c r="K2" s="119" t="s">
        <v>8</v>
      </c>
      <c r="L2" s="119"/>
    </row>
    <row r="3" spans="1:12" ht="35.25" customHeight="1" x14ac:dyDescent="0.2">
      <c r="A3" s="119"/>
      <c r="B3" s="119"/>
      <c r="C3" s="119"/>
      <c r="D3" s="119"/>
      <c r="E3" s="119"/>
      <c r="F3" s="120"/>
      <c r="G3" s="1" t="s">
        <v>9</v>
      </c>
      <c r="H3" s="1" t="s">
        <v>10</v>
      </c>
      <c r="I3" s="2" t="s">
        <v>11</v>
      </c>
      <c r="J3" s="3" t="s">
        <v>12</v>
      </c>
      <c r="K3" s="1" t="s">
        <v>13</v>
      </c>
      <c r="L3" s="1" t="s">
        <v>12</v>
      </c>
    </row>
    <row r="4" spans="1:12" ht="24.2" customHeight="1" x14ac:dyDescent="0.2">
      <c r="A4" s="5" t="s">
        <v>14</v>
      </c>
      <c r="B4" s="6" t="s">
        <v>15</v>
      </c>
      <c r="C4" s="4" t="s">
        <v>16</v>
      </c>
      <c r="D4" s="111" t="s">
        <v>17</v>
      </c>
      <c r="E4" s="117" t="s">
        <v>18</v>
      </c>
      <c r="F4" s="9">
        <f t="shared" ref="F4:F27" si="0">L4/K4</f>
        <v>614</v>
      </c>
      <c r="G4" s="116" t="s">
        <v>19</v>
      </c>
      <c r="H4" s="116" t="s">
        <v>20</v>
      </c>
      <c r="I4" s="112" t="s">
        <v>21</v>
      </c>
      <c r="J4" s="9"/>
      <c r="K4" s="4">
        <v>4.5</v>
      </c>
      <c r="L4" s="9">
        <v>2763</v>
      </c>
    </row>
    <row r="5" spans="1:12" ht="27" x14ac:dyDescent="0.2">
      <c r="A5" s="5" t="s">
        <v>22</v>
      </c>
      <c r="B5" s="6" t="s">
        <v>23</v>
      </c>
      <c r="C5" s="4" t="s">
        <v>24</v>
      </c>
      <c r="D5" s="111"/>
      <c r="E5" s="117"/>
      <c r="F5" s="9">
        <f t="shared" si="0"/>
        <v>368.4</v>
      </c>
      <c r="G5" s="116"/>
      <c r="H5" s="116"/>
      <c r="I5" s="112"/>
      <c r="J5" s="9"/>
      <c r="K5" s="4">
        <v>4.5</v>
      </c>
      <c r="L5" s="9">
        <v>1657.8</v>
      </c>
    </row>
    <row r="6" spans="1:12" ht="27" x14ac:dyDescent="0.2">
      <c r="A6" s="5" t="s">
        <v>25</v>
      </c>
      <c r="B6" s="6" t="s">
        <v>26</v>
      </c>
      <c r="C6" s="6" t="s">
        <v>27</v>
      </c>
      <c r="D6" s="111"/>
      <c r="E6" s="117"/>
      <c r="F6" s="9">
        <f t="shared" si="0"/>
        <v>368.4</v>
      </c>
      <c r="G6" s="116"/>
      <c r="H6" s="116"/>
      <c r="I6" s="112"/>
      <c r="J6" s="10"/>
      <c r="K6" s="4">
        <v>4.5</v>
      </c>
      <c r="L6" s="10">
        <v>1657.8</v>
      </c>
    </row>
    <row r="7" spans="1:12" ht="26.1" customHeight="1" x14ac:dyDescent="0.2">
      <c r="A7" s="5" t="s">
        <v>28</v>
      </c>
      <c r="B7" s="6" t="s">
        <v>29</v>
      </c>
      <c r="C7" s="6" t="s">
        <v>30</v>
      </c>
      <c r="D7" s="111" t="s">
        <v>31</v>
      </c>
      <c r="E7" s="112" t="s">
        <v>32</v>
      </c>
      <c r="F7" s="9">
        <f t="shared" si="0"/>
        <v>368.4</v>
      </c>
      <c r="G7" s="116" t="s">
        <v>33</v>
      </c>
      <c r="H7" s="116" t="s">
        <v>34</v>
      </c>
      <c r="I7" s="112" t="s">
        <v>35</v>
      </c>
      <c r="J7" s="9"/>
      <c r="K7" s="4">
        <v>4.5</v>
      </c>
      <c r="L7" s="9">
        <v>1657.8</v>
      </c>
    </row>
    <row r="8" spans="1:12" ht="27" x14ac:dyDescent="0.2">
      <c r="A8" s="5" t="s">
        <v>36</v>
      </c>
      <c r="B8" s="6" t="s">
        <v>29</v>
      </c>
      <c r="C8" s="6" t="s">
        <v>37</v>
      </c>
      <c r="D8" s="111"/>
      <c r="E8" s="112"/>
      <c r="F8" s="9">
        <f t="shared" si="0"/>
        <v>368.4</v>
      </c>
      <c r="G8" s="116"/>
      <c r="H8" s="116"/>
      <c r="I8" s="112"/>
      <c r="J8" s="9"/>
      <c r="K8" s="4">
        <v>4.5</v>
      </c>
      <c r="L8" s="9">
        <v>1657.8</v>
      </c>
    </row>
    <row r="9" spans="1:12" ht="26.1" customHeight="1" x14ac:dyDescent="0.2">
      <c r="A9" s="5" t="s">
        <v>38</v>
      </c>
      <c r="B9" s="6" t="s">
        <v>29</v>
      </c>
      <c r="C9" s="6" t="s">
        <v>39</v>
      </c>
      <c r="D9" s="111" t="s">
        <v>31</v>
      </c>
      <c r="E9" s="112" t="s">
        <v>40</v>
      </c>
      <c r="F9" s="9">
        <f t="shared" si="0"/>
        <v>368.4</v>
      </c>
      <c r="G9" s="116" t="s">
        <v>41</v>
      </c>
      <c r="H9" s="116" t="s">
        <v>42</v>
      </c>
      <c r="I9" s="112" t="s">
        <v>1315</v>
      </c>
      <c r="J9" s="9"/>
      <c r="K9" s="4">
        <v>4.5</v>
      </c>
      <c r="L9" s="9">
        <v>1657.8</v>
      </c>
    </row>
    <row r="10" spans="1:12" ht="21.4" customHeight="1" x14ac:dyDescent="0.2">
      <c r="A10" s="5" t="s">
        <v>43</v>
      </c>
      <c r="B10" s="6" t="s">
        <v>44</v>
      </c>
      <c r="C10" s="6" t="s">
        <v>45</v>
      </c>
      <c r="D10" s="111"/>
      <c r="E10" s="112"/>
      <c r="F10" s="9">
        <f t="shared" si="0"/>
        <v>368.4</v>
      </c>
      <c r="G10" s="116"/>
      <c r="H10" s="116"/>
      <c r="I10" s="112"/>
      <c r="J10" s="9"/>
      <c r="K10" s="4">
        <v>4.5</v>
      </c>
      <c r="L10" s="9">
        <v>1657.8</v>
      </c>
    </row>
    <row r="11" spans="1:12" ht="20.45" customHeight="1" x14ac:dyDescent="0.2">
      <c r="A11" s="5" t="s">
        <v>46</v>
      </c>
      <c r="B11" s="6" t="s">
        <v>47</v>
      </c>
      <c r="C11" s="6" t="s">
        <v>48</v>
      </c>
      <c r="D11" s="111"/>
      <c r="E11" s="112"/>
      <c r="F11" s="9">
        <f t="shared" si="0"/>
        <v>368.4</v>
      </c>
      <c r="G11" s="116"/>
      <c r="H11" s="116"/>
      <c r="I11" s="112"/>
      <c r="J11" s="9"/>
      <c r="K11" s="4">
        <v>4.5</v>
      </c>
      <c r="L11" s="9">
        <v>1657.8</v>
      </c>
    </row>
    <row r="12" spans="1:12" x14ac:dyDescent="0.2">
      <c r="A12" s="5" t="s">
        <v>49</v>
      </c>
      <c r="B12" s="6" t="s">
        <v>50</v>
      </c>
      <c r="C12" s="6" t="s">
        <v>51</v>
      </c>
      <c r="D12" s="111"/>
      <c r="E12" s="112"/>
      <c r="F12" s="9">
        <f t="shared" si="0"/>
        <v>368.4</v>
      </c>
      <c r="G12" s="116"/>
      <c r="H12" s="116"/>
      <c r="I12" s="112"/>
      <c r="J12" s="9"/>
      <c r="K12" s="4">
        <v>4.5</v>
      </c>
      <c r="L12" s="9">
        <v>1657.8</v>
      </c>
    </row>
    <row r="13" spans="1:12" ht="24.2" customHeight="1" x14ac:dyDescent="0.2">
      <c r="A13" s="5" t="s">
        <v>52</v>
      </c>
      <c r="B13" s="6" t="s">
        <v>53</v>
      </c>
      <c r="C13" s="6">
        <v>5703</v>
      </c>
      <c r="D13" s="111" t="s">
        <v>54</v>
      </c>
      <c r="E13" s="112" t="s">
        <v>55</v>
      </c>
      <c r="F13" s="9">
        <f t="shared" si="0"/>
        <v>614</v>
      </c>
      <c r="G13" s="116" t="s">
        <v>56</v>
      </c>
      <c r="H13" s="116" t="s">
        <v>57</v>
      </c>
      <c r="I13" s="112" t="s">
        <v>35</v>
      </c>
      <c r="J13" s="9"/>
      <c r="K13" s="4">
        <v>3.5</v>
      </c>
      <c r="L13" s="9">
        <v>2149</v>
      </c>
    </row>
    <row r="14" spans="1:12" ht="25.5" x14ac:dyDescent="0.2">
      <c r="A14" s="5" t="s">
        <v>58</v>
      </c>
      <c r="B14" s="6" t="s">
        <v>15</v>
      </c>
      <c r="C14" s="6" t="s">
        <v>59</v>
      </c>
      <c r="D14" s="111"/>
      <c r="E14" s="112"/>
      <c r="F14" s="9">
        <f t="shared" si="0"/>
        <v>614</v>
      </c>
      <c r="G14" s="116"/>
      <c r="H14" s="116"/>
      <c r="I14" s="112"/>
      <c r="J14" s="9"/>
      <c r="K14" s="4">
        <v>3.5</v>
      </c>
      <c r="L14" s="9">
        <v>2149</v>
      </c>
    </row>
    <row r="15" spans="1:12" ht="27" x14ac:dyDescent="0.2">
      <c r="A15" s="5" t="s">
        <v>60</v>
      </c>
      <c r="B15" s="6" t="s">
        <v>61</v>
      </c>
      <c r="C15" s="6" t="s">
        <v>62</v>
      </c>
      <c r="D15" s="111"/>
      <c r="E15" s="112"/>
      <c r="F15" s="9">
        <f t="shared" si="0"/>
        <v>368.40000000000003</v>
      </c>
      <c r="G15" s="116"/>
      <c r="H15" s="116"/>
      <c r="I15" s="112"/>
      <c r="J15" s="9"/>
      <c r="K15" s="4">
        <v>3.5</v>
      </c>
      <c r="L15" s="9">
        <v>1289.4000000000001</v>
      </c>
    </row>
    <row r="16" spans="1:12" ht="27" x14ac:dyDescent="0.2">
      <c r="A16" s="5" t="s">
        <v>63</v>
      </c>
      <c r="B16" s="6" t="s">
        <v>64</v>
      </c>
      <c r="C16" s="4">
        <v>36056</v>
      </c>
      <c r="D16" s="111"/>
      <c r="E16" s="112"/>
      <c r="F16" s="9">
        <f t="shared" si="0"/>
        <v>368.40000000000003</v>
      </c>
      <c r="G16" s="116"/>
      <c r="H16" s="116"/>
      <c r="I16" s="112"/>
      <c r="J16" s="9"/>
      <c r="K16" s="11">
        <v>3.5</v>
      </c>
      <c r="L16" s="9">
        <v>1289.4000000000001</v>
      </c>
    </row>
    <row r="17" spans="1:12" ht="21.4" customHeight="1" x14ac:dyDescent="0.2">
      <c r="A17" s="5" t="s">
        <v>65</v>
      </c>
      <c r="B17" s="6" t="s">
        <v>66</v>
      </c>
      <c r="C17" s="6" t="s">
        <v>67</v>
      </c>
      <c r="D17" s="111"/>
      <c r="E17" s="112"/>
      <c r="F17" s="9">
        <f t="shared" si="0"/>
        <v>368.40000000000003</v>
      </c>
      <c r="G17" s="116"/>
      <c r="H17" s="116"/>
      <c r="I17" s="112"/>
      <c r="J17" s="9"/>
      <c r="K17" s="11">
        <v>3.5</v>
      </c>
      <c r="L17" s="9">
        <v>1289.4000000000001</v>
      </c>
    </row>
    <row r="18" spans="1:12" ht="21.4" customHeight="1" x14ac:dyDescent="0.2">
      <c r="A18" s="5" t="s">
        <v>68</v>
      </c>
      <c r="B18" s="6" t="s">
        <v>69</v>
      </c>
      <c r="C18" s="6" t="s">
        <v>70</v>
      </c>
      <c r="D18" s="111"/>
      <c r="E18" s="112"/>
      <c r="F18" s="9">
        <f t="shared" si="0"/>
        <v>368.40000000000003</v>
      </c>
      <c r="G18" s="116"/>
      <c r="H18" s="116"/>
      <c r="I18" s="112"/>
      <c r="J18" s="9"/>
      <c r="K18" s="11">
        <v>3.5</v>
      </c>
      <c r="L18" s="9">
        <v>1289.4000000000001</v>
      </c>
    </row>
    <row r="19" spans="1:12" ht="26.1" customHeight="1" x14ac:dyDescent="0.2">
      <c r="A19" s="5" t="s">
        <v>71</v>
      </c>
      <c r="B19" s="6" t="s">
        <v>72</v>
      </c>
      <c r="C19" s="6" t="s">
        <v>73</v>
      </c>
      <c r="D19" s="113" t="s">
        <v>74</v>
      </c>
      <c r="E19" s="112" t="s">
        <v>55</v>
      </c>
      <c r="F19" s="9">
        <f t="shared" si="0"/>
        <v>253.66888888888889</v>
      </c>
      <c r="G19" s="114" t="s">
        <v>75</v>
      </c>
      <c r="H19" s="114" t="s">
        <v>33</v>
      </c>
      <c r="I19" s="115" t="s">
        <v>35</v>
      </c>
      <c r="J19" s="9"/>
      <c r="K19" s="11">
        <v>4.5</v>
      </c>
      <c r="L19" s="9">
        <v>1141.51</v>
      </c>
    </row>
    <row r="20" spans="1:12" x14ac:dyDescent="0.2">
      <c r="A20" s="5" t="s">
        <v>76</v>
      </c>
      <c r="B20" s="6" t="s">
        <v>15</v>
      </c>
      <c r="C20" s="6">
        <v>266</v>
      </c>
      <c r="D20" s="113"/>
      <c r="E20" s="112"/>
      <c r="F20" s="9">
        <f t="shared" si="0"/>
        <v>614</v>
      </c>
      <c r="G20" s="114"/>
      <c r="H20" s="114"/>
      <c r="I20" s="115"/>
      <c r="J20" s="9"/>
      <c r="K20" s="6">
        <v>4.5</v>
      </c>
      <c r="L20" s="9">
        <v>2763</v>
      </c>
    </row>
    <row r="21" spans="1:12" ht="27" x14ac:dyDescent="0.2">
      <c r="A21" s="5" t="s">
        <v>77</v>
      </c>
      <c r="B21" s="6" t="s">
        <v>29</v>
      </c>
      <c r="C21" s="6">
        <v>366427</v>
      </c>
      <c r="D21" s="113"/>
      <c r="E21" s="112"/>
      <c r="F21" s="9">
        <f t="shared" si="0"/>
        <v>253.66888888888889</v>
      </c>
      <c r="G21" s="114"/>
      <c r="H21" s="114"/>
      <c r="I21" s="115"/>
      <c r="J21" s="9"/>
      <c r="K21" s="6">
        <v>4.5</v>
      </c>
      <c r="L21" s="9">
        <v>1141.51</v>
      </c>
    </row>
    <row r="22" spans="1:12" ht="27" x14ac:dyDescent="0.2">
      <c r="A22" s="5" t="s">
        <v>78</v>
      </c>
      <c r="B22" s="6" t="s">
        <v>29</v>
      </c>
      <c r="C22" s="6" t="s">
        <v>79</v>
      </c>
      <c r="D22" s="113"/>
      <c r="E22" s="112"/>
      <c r="F22" s="9">
        <f t="shared" si="0"/>
        <v>253.66888888888889</v>
      </c>
      <c r="G22" s="114"/>
      <c r="H22" s="114"/>
      <c r="I22" s="115"/>
      <c r="J22" s="9"/>
      <c r="K22" s="6">
        <v>4.5</v>
      </c>
      <c r="L22" s="9">
        <v>1141.51</v>
      </c>
    </row>
    <row r="23" spans="1:12" ht="20.45" customHeight="1" x14ac:dyDescent="0.2">
      <c r="A23" s="5" t="s">
        <v>46</v>
      </c>
      <c r="B23" s="6" t="s">
        <v>47</v>
      </c>
      <c r="C23" s="6" t="s">
        <v>48</v>
      </c>
      <c r="D23" s="111" t="s">
        <v>80</v>
      </c>
      <c r="E23" s="112" t="s">
        <v>81</v>
      </c>
      <c r="F23" s="9">
        <f t="shared" si="0"/>
        <v>263.27999999999997</v>
      </c>
      <c r="G23" s="108" t="s">
        <v>82</v>
      </c>
      <c r="H23" s="108" t="s">
        <v>83</v>
      </c>
      <c r="I23" s="109" t="s">
        <v>1315</v>
      </c>
      <c r="J23" s="110"/>
      <c r="K23" s="6">
        <v>4.5</v>
      </c>
      <c r="L23" s="9">
        <v>1184.76</v>
      </c>
    </row>
    <row r="24" spans="1:12" x14ac:dyDescent="0.2">
      <c r="A24" s="5" t="s">
        <v>49</v>
      </c>
      <c r="B24" s="6" t="s">
        <v>50</v>
      </c>
      <c r="C24" s="6" t="s">
        <v>51</v>
      </c>
      <c r="D24" s="111"/>
      <c r="E24" s="112"/>
      <c r="F24" s="9">
        <f t="shared" si="0"/>
        <v>263.27999999999997</v>
      </c>
      <c r="G24" s="108"/>
      <c r="H24" s="108"/>
      <c r="I24" s="109"/>
      <c r="J24" s="110"/>
      <c r="K24" s="6">
        <v>4.5</v>
      </c>
      <c r="L24" s="9">
        <v>1184.76</v>
      </c>
    </row>
    <row r="25" spans="1:12" ht="18.600000000000001" customHeight="1" x14ac:dyDescent="0.2">
      <c r="A25" s="5" t="s">
        <v>38</v>
      </c>
      <c r="B25" s="6" t="s">
        <v>29</v>
      </c>
      <c r="C25" s="6" t="s">
        <v>39</v>
      </c>
      <c r="D25" s="111"/>
      <c r="E25" s="112"/>
      <c r="F25" s="9">
        <f t="shared" si="0"/>
        <v>263.27999999999997</v>
      </c>
      <c r="G25" s="108"/>
      <c r="H25" s="108"/>
      <c r="I25" s="109"/>
      <c r="J25" s="110"/>
      <c r="K25" s="6">
        <v>4.5</v>
      </c>
      <c r="L25" s="9">
        <v>1184.76</v>
      </c>
    </row>
    <row r="26" spans="1:12" ht="26.1" customHeight="1" x14ac:dyDescent="0.2">
      <c r="A26" s="5" t="s">
        <v>84</v>
      </c>
      <c r="B26" s="6" t="s">
        <v>29</v>
      </c>
      <c r="C26" s="6" t="s">
        <v>85</v>
      </c>
      <c r="D26" s="111"/>
      <c r="E26" s="112"/>
      <c r="F26" s="9">
        <f t="shared" si="0"/>
        <v>263.27999999999997</v>
      </c>
      <c r="G26" s="108"/>
      <c r="H26" s="108"/>
      <c r="I26" s="109"/>
      <c r="J26" s="110"/>
      <c r="K26" s="6">
        <v>4.5</v>
      </c>
      <c r="L26" s="9">
        <v>1184.76</v>
      </c>
    </row>
    <row r="27" spans="1:12" ht="27" x14ac:dyDescent="0.2">
      <c r="A27" s="5" t="s">
        <v>86</v>
      </c>
      <c r="B27" s="6" t="s">
        <v>87</v>
      </c>
      <c r="C27" s="6" t="s">
        <v>88</v>
      </c>
      <c r="D27" s="7" t="s">
        <v>89</v>
      </c>
      <c r="E27" s="6" t="s">
        <v>90</v>
      </c>
      <c r="F27" s="9">
        <f t="shared" si="0"/>
        <v>245.6</v>
      </c>
      <c r="G27" s="12" t="s">
        <v>82</v>
      </c>
      <c r="H27" s="12" t="s">
        <v>91</v>
      </c>
      <c r="I27" s="6" t="s">
        <v>35</v>
      </c>
      <c r="J27" s="9"/>
      <c r="K27" s="6">
        <v>2.5</v>
      </c>
      <c r="L27" s="9">
        <v>614</v>
      </c>
    </row>
    <row r="28" spans="1:12" x14ac:dyDescent="0.2">
      <c r="A28" s="14"/>
      <c r="B28" s="15"/>
      <c r="C28" s="16"/>
      <c r="D28" s="17"/>
      <c r="E28" s="17"/>
      <c r="F28" s="18"/>
      <c r="G28" s="19"/>
      <c r="H28" s="20"/>
      <c r="I28" s="21" t="s">
        <v>92</v>
      </c>
      <c r="J28" s="22">
        <f>SUM(J4:J27)</f>
        <v>0</v>
      </c>
      <c r="K28" s="22">
        <f>SUM(K4:K27)</f>
        <v>100</v>
      </c>
      <c r="L28" s="69">
        <f>SUM(L4:L27)</f>
        <v>37021.570000000007</v>
      </c>
    </row>
  </sheetData>
  <mergeCells count="41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I4:I6"/>
    <mergeCell ref="D7:D8"/>
    <mergeCell ref="E7:E8"/>
    <mergeCell ref="G7:G8"/>
    <mergeCell ref="H7:H8"/>
    <mergeCell ref="I7:I8"/>
    <mergeCell ref="D4:D6"/>
    <mergeCell ref="E4:E6"/>
    <mergeCell ref="G4:G6"/>
    <mergeCell ref="H4:H6"/>
    <mergeCell ref="I9:I12"/>
    <mergeCell ref="D13:D18"/>
    <mergeCell ref="E13:E18"/>
    <mergeCell ref="G13:G18"/>
    <mergeCell ref="H13:H18"/>
    <mergeCell ref="I13:I18"/>
    <mergeCell ref="D9:D12"/>
    <mergeCell ref="E9:E12"/>
    <mergeCell ref="G9:G12"/>
    <mergeCell ref="H9:H12"/>
    <mergeCell ref="D19:D22"/>
    <mergeCell ref="E19:E22"/>
    <mergeCell ref="G19:G22"/>
    <mergeCell ref="H19:H22"/>
    <mergeCell ref="I19:I22"/>
    <mergeCell ref="H23:H26"/>
    <mergeCell ref="I23:I26"/>
    <mergeCell ref="J23:J26"/>
    <mergeCell ref="D23:D26"/>
    <mergeCell ref="E23:E26"/>
    <mergeCell ref="G23:G26"/>
  </mergeCells>
  <pageMargins left="0.27569444444444402" right="0.23611111111111099" top="0.83125000000000004" bottom="0.22291666666666701" header="0.51180555555555496" footer="0.51180555555555496"/>
  <pageSetup paperSize="9" firstPageNumber="0" orientation="landscape" r:id="rId1"/>
  <rowBreaks count="1" manualBreakCount="1">
    <brk id="1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opLeftCell="A99" zoomScaleNormal="100" zoomScalePageLayoutView="60" workbookViewId="0">
      <selection activeCell="D2" sqref="D2:D3"/>
    </sheetView>
  </sheetViews>
  <sheetFormatPr defaultRowHeight="14.25" x14ac:dyDescent="0.2"/>
  <cols>
    <col min="1" max="1" width="18.625"/>
    <col min="2" max="2" width="10.375"/>
    <col min="3" max="3" width="7" customWidth="1"/>
    <col min="4" max="4" width="18.125"/>
    <col min="5" max="5" width="8.75"/>
    <col min="6" max="6" width="11.875"/>
    <col min="7" max="8" width="7.875"/>
    <col min="9" max="9" width="8.75"/>
    <col min="10" max="10" width="10" customWidth="1"/>
    <col min="11" max="11" width="6.625" customWidth="1"/>
    <col min="12" max="12" width="12.375" customWidth="1"/>
    <col min="13" max="1025" width="8.75"/>
  </cols>
  <sheetData>
    <row r="1" spans="1:12" ht="18.600000000000001" customHeight="1" x14ac:dyDescent="0.2">
      <c r="A1" s="173" t="s">
        <v>1039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4.85" customHeight="1" x14ac:dyDescent="0.2">
      <c r="A2" s="210" t="s">
        <v>0</v>
      </c>
      <c r="B2" s="211" t="s">
        <v>947</v>
      </c>
      <c r="C2" s="210" t="s">
        <v>401</v>
      </c>
      <c r="D2" s="211" t="s">
        <v>3</v>
      </c>
      <c r="E2" s="211" t="s">
        <v>4</v>
      </c>
      <c r="F2" s="211" t="s">
        <v>5</v>
      </c>
      <c r="G2" s="211" t="s">
        <v>6</v>
      </c>
      <c r="H2" s="211"/>
      <c r="I2" s="211" t="s">
        <v>948</v>
      </c>
      <c r="J2" s="211"/>
      <c r="K2" s="212" t="s">
        <v>949</v>
      </c>
      <c r="L2" s="212"/>
    </row>
    <row r="3" spans="1:12" ht="46.7" customHeight="1" x14ac:dyDescent="0.2">
      <c r="A3" s="210"/>
      <c r="B3" s="211"/>
      <c r="C3" s="210"/>
      <c r="D3" s="211"/>
      <c r="E3" s="211"/>
      <c r="F3" s="211"/>
      <c r="G3" s="105" t="s">
        <v>950</v>
      </c>
      <c r="H3" s="105" t="s">
        <v>951</v>
      </c>
      <c r="I3" s="105" t="s">
        <v>952</v>
      </c>
      <c r="J3" s="213" t="s">
        <v>12</v>
      </c>
      <c r="K3" s="105" t="s">
        <v>13</v>
      </c>
      <c r="L3" s="106" t="s">
        <v>12</v>
      </c>
    </row>
    <row r="4" spans="1:12" ht="42.95" customHeight="1" x14ac:dyDescent="0.2">
      <c r="A4" s="7" t="s">
        <v>255</v>
      </c>
      <c r="B4" s="97" t="s">
        <v>179</v>
      </c>
      <c r="C4" s="75" t="s">
        <v>256</v>
      </c>
      <c r="D4" s="136" t="s">
        <v>1040</v>
      </c>
      <c r="E4" s="137" t="s">
        <v>1041</v>
      </c>
      <c r="F4" s="42">
        <f t="shared" ref="F4:F35" si="0">L4/K4</f>
        <v>360</v>
      </c>
      <c r="G4" s="203">
        <v>43373</v>
      </c>
      <c r="H4" s="203">
        <v>43378</v>
      </c>
      <c r="I4" s="137" t="s">
        <v>840</v>
      </c>
      <c r="J4" s="42">
        <v>1358.23</v>
      </c>
      <c r="K4" s="75">
        <v>5.5</v>
      </c>
      <c r="L4" s="42">
        <v>1980</v>
      </c>
    </row>
    <row r="5" spans="1:12" ht="27" customHeight="1" x14ac:dyDescent="0.2">
      <c r="A5" s="7" t="s">
        <v>302</v>
      </c>
      <c r="B5" s="97" t="s">
        <v>29</v>
      </c>
      <c r="C5" s="75" t="s">
        <v>303</v>
      </c>
      <c r="D5" s="136"/>
      <c r="E5" s="137"/>
      <c r="F5" s="42">
        <f t="shared" si="0"/>
        <v>360</v>
      </c>
      <c r="G5" s="203"/>
      <c r="H5" s="203"/>
      <c r="I5" s="137"/>
      <c r="J5" s="42">
        <v>1358.23</v>
      </c>
      <c r="K5" s="75">
        <v>5.5</v>
      </c>
      <c r="L5" s="42">
        <v>1980</v>
      </c>
    </row>
    <row r="6" spans="1:12" ht="77.45" customHeight="1" x14ac:dyDescent="0.2">
      <c r="A6" s="7" t="s">
        <v>1042</v>
      </c>
      <c r="B6" s="97" t="s">
        <v>15</v>
      </c>
      <c r="C6" s="97" t="s">
        <v>1043</v>
      </c>
      <c r="D6" s="101" t="s">
        <v>1044</v>
      </c>
      <c r="E6" s="97" t="s">
        <v>942</v>
      </c>
      <c r="F6" s="42">
        <f t="shared" si="0"/>
        <v>1140</v>
      </c>
      <c r="G6" s="201">
        <v>43369</v>
      </c>
      <c r="H6" s="201">
        <v>43373</v>
      </c>
      <c r="I6" s="97" t="s">
        <v>844</v>
      </c>
      <c r="J6" s="42">
        <v>0</v>
      </c>
      <c r="K6" s="75">
        <v>3.5</v>
      </c>
      <c r="L6" s="42">
        <v>3990</v>
      </c>
    </row>
    <row r="7" spans="1:12" ht="26.1" customHeight="1" x14ac:dyDescent="0.2">
      <c r="A7" s="7" t="s">
        <v>649</v>
      </c>
      <c r="B7" s="97" t="s">
        <v>245</v>
      </c>
      <c r="C7" s="97" t="s">
        <v>650</v>
      </c>
      <c r="D7" s="136" t="s">
        <v>1045</v>
      </c>
      <c r="E7" s="137" t="s">
        <v>572</v>
      </c>
      <c r="F7" s="42">
        <f t="shared" si="0"/>
        <v>900</v>
      </c>
      <c r="G7" s="203">
        <v>43382</v>
      </c>
      <c r="H7" s="203">
        <v>43385</v>
      </c>
      <c r="I7" s="137" t="s">
        <v>840</v>
      </c>
      <c r="J7" s="42">
        <v>885.42</v>
      </c>
      <c r="K7" s="75">
        <v>3.5</v>
      </c>
      <c r="L7" s="42">
        <v>3150</v>
      </c>
    </row>
    <row r="8" spans="1:12" ht="27" x14ac:dyDescent="0.2">
      <c r="A8" s="7" t="s">
        <v>643</v>
      </c>
      <c r="B8" s="97" t="s">
        <v>87</v>
      </c>
      <c r="C8" s="75" t="s">
        <v>644</v>
      </c>
      <c r="D8" s="136"/>
      <c r="E8" s="137"/>
      <c r="F8" s="42">
        <f t="shared" si="0"/>
        <v>900</v>
      </c>
      <c r="G8" s="203"/>
      <c r="H8" s="203"/>
      <c r="I8" s="137"/>
      <c r="J8" s="42">
        <v>885.42</v>
      </c>
      <c r="K8" s="75">
        <v>3.5</v>
      </c>
      <c r="L8" s="42">
        <v>3150</v>
      </c>
    </row>
    <row r="9" spans="1:12" ht="27" x14ac:dyDescent="0.2">
      <c r="A9" s="7" t="s">
        <v>1046</v>
      </c>
      <c r="B9" s="97" t="s">
        <v>1047</v>
      </c>
      <c r="C9" s="97" t="s">
        <v>1048</v>
      </c>
      <c r="D9" s="136"/>
      <c r="E9" s="137"/>
      <c r="F9" s="42">
        <f t="shared" si="0"/>
        <v>900</v>
      </c>
      <c r="G9" s="203"/>
      <c r="H9" s="203"/>
      <c r="I9" s="137"/>
      <c r="J9" s="42">
        <v>885.42</v>
      </c>
      <c r="K9" s="75">
        <v>3.5</v>
      </c>
      <c r="L9" s="42">
        <v>3150</v>
      </c>
    </row>
    <row r="10" spans="1:12" ht="24.2" customHeight="1" x14ac:dyDescent="0.2">
      <c r="A10" s="7" t="s">
        <v>770</v>
      </c>
      <c r="B10" s="97" t="s">
        <v>53</v>
      </c>
      <c r="C10" s="97">
        <v>5436</v>
      </c>
      <c r="D10" s="136" t="s">
        <v>1049</v>
      </c>
      <c r="E10" s="137" t="s">
        <v>132</v>
      </c>
      <c r="F10" s="42">
        <f t="shared" si="0"/>
        <v>1140</v>
      </c>
      <c r="G10" s="203">
        <v>43382</v>
      </c>
      <c r="H10" s="203">
        <v>43384</v>
      </c>
      <c r="I10" s="137" t="s">
        <v>840</v>
      </c>
      <c r="J10" s="42">
        <v>3089.3</v>
      </c>
      <c r="K10" s="75">
        <v>2.5</v>
      </c>
      <c r="L10" s="42">
        <v>2850</v>
      </c>
    </row>
    <row r="11" spans="1:12" ht="27" x14ac:dyDescent="0.2">
      <c r="A11" s="7" t="s">
        <v>772</v>
      </c>
      <c r="B11" s="97" t="s">
        <v>773</v>
      </c>
      <c r="C11" s="97" t="s">
        <v>774</v>
      </c>
      <c r="D11" s="136"/>
      <c r="E11" s="137"/>
      <c r="F11" s="42">
        <f t="shared" si="0"/>
        <v>900</v>
      </c>
      <c r="G11" s="203"/>
      <c r="H11" s="203"/>
      <c r="I11" s="137"/>
      <c r="J11" s="42">
        <v>3089.3</v>
      </c>
      <c r="K11" s="75">
        <v>2.5</v>
      </c>
      <c r="L11" s="42">
        <v>2250</v>
      </c>
    </row>
    <row r="12" spans="1:12" ht="24.2" customHeight="1" x14ac:dyDescent="0.2">
      <c r="A12" s="7" t="s">
        <v>770</v>
      </c>
      <c r="B12" s="97" t="s">
        <v>53</v>
      </c>
      <c r="C12" s="97">
        <v>5436</v>
      </c>
      <c r="D12" s="136" t="s">
        <v>1050</v>
      </c>
      <c r="E12" s="137" t="s">
        <v>1051</v>
      </c>
      <c r="F12" s="42">
        <f t="shared" si="0"/>
        <v>1140</v>
      </c>
      <c r="G12" s="203">
        <v>43375</v>
      </c>
      <c r="H12" s="203">
        <v>43377</v>
      </c>
      <c r="I12" s="137" t="s">
        <v>840</v>
      </c>
      <c r="J12" s="42">
        <v>1273.74</v>
      </c>
      <c r="K12" s="75">
        <v>2.5</v>
      </c>
      <c r="L12" s="42">
        <v>2850</v>
      </c>
    </row>
    <row r="13" spans="1:12" ht="27" x14ac:dyDescent="0.2">
      <c r="A13" s="7" t="s">
        <v>154</v>
      </c>
      <c r="B13" s="97" t="s">
        <v>15</v>
      </c>
      <c r="C13" s="97">
        <v>310</v>
      </c>
      <c r="D13" s="136"/>
      <c r="E13" s="137"/>
      <c r="F13" s="42">
        <f t="shared" si="0"/>
        <v>1140</v>
      </c>
      <c r="G13" s="203"/>
      <c r="H13" s="203"/>
      <c r="I13" s="137"/>
      <c r="J13" s="42">
        <v>1273.71</v>
      </c>
      <c r="K13" s="75">
        <v>2.5</v>
      </c>
      <c r="L13" s="42">
        <v>2850</v>
      </c>
    </row>
    <row r="14" spans="1:12" ht="36" x14ac:dyDescent="0.2">
      <c r="A14" s="7" t="s">
        <v>185</v>
      </c>
      <c r="B14" s="97" t="s">
        <v>53</v>
      </c>
      <c r="C14" s="75">
        <v>185</v>
      </c>
      <c r="D14" s="101" t="s">
        <v>1052</v>
      </c>
      <c r="E14" s="97" t="s">
        <v>1053</v>
      </c>
      <c r="F14" s="42">
        <f t="shared" si="0"/>
        <v>1227.6923076923076</v>
      </c>
      <c r="G14" s="201">
        <v>43387</v>
      </c>
      <c r="H14" s="201">
        <v>43393</v>
      </c>
      <c r="I14" s="97" t="s">
        <v>840</v>
      </c>
      <c r="J14" s="42">
        <v>6047.17</v>
      </c>
      <c r="K14" s="75">
        <v>6.5</v>
      </c>
      <c r="L14" s="42">
        <v>7980</v>
      </c>
    </row>
    <row r="15" spans="1:12" ht="26.1" customHeight="1" x14ac:dyDescent="0.2">
      <c r="A15" s="7" t="s">
        <v>846</v>
      </c>
      <c r="B15" s="97" t="s">
        <v>245</v>
      </c>
      <c r="C15" s="97">
        <v>2809</v>
      </c>
      <c r="D15" s="136" t="s">
        <v>1054</v>
      </c>
      <c r="E15" s="203" t="s">
        <v>1055</v>
      </c>
      <c r="F15" s="42">
        <f t="shared" si="0"/>
        <v>900</v>
      </c>
      <c r="G15" s="203">
        <v>43390</v>
      </c>
      <c r="H15" s="203">
        <v>43393</v>
      </c>
      <c r="I15" s="137" t="s">
        <v>840</v>
      </c>
      <c r="J15" s="42">
        <v>3155.46</v>
      </c>
      <c r="K15" s="75">
        <v>3.5</v>
      </c>
      <c r="L15" s="42">
        <v>3150</v>
      </c>
    </row>
    <row r="16" spans="1:12" ht="27" x14ac:dyDescent="0.2">
      <c r="A16" s="7" t="s">
        <v>796</v>
      </c>
      <c r="B16" s="100" t="s">
        <v>797</v>
      </c>
      <c r="C16" s="218" t="s">
        <v>798</v>
      </c>
      <c r="D16" s="136"/>
      <c r="E16" s="203"/>
      <c r="F16" s="42">
        <f t="shared" si="0"/>
        <v>900</v>
      </c>
      <c r="G16" s="203"/>
      <c r="H16" s="203"/>
      <c r="I16" s="137"/>
      <c r="J16" s="42">
        <v>3155.46</v>
      </c>
      <c r="K16" s="75">
        <v>3.5</v>
      </c>
      <c r="L16" s="42">
        <v>3150</v>
      </c>
    </row>
    <row r="17" spans="1:12" ht="27" x14ac:dyDescent="0.2">
      <c r="A17" s="7" t="s">
        <v>104</v>
      </c>
      <c r="B17" s="97" t="s">
        <v>15</v>
      </c>
      <c r="C17" s="97" t="s">
        <v>105</v>
      </c>
      <c r="D17" s="101" t="s">
        <v>1056</v>
      </c>
      <c r="E17" s="75" t="s">
        <v>102</v>
      </c>
      <c r="F17" s="42">
        <f t="shared" si="0"/>
        <v>1140</v>
      </c>
      <c r="G17" s="201">
        <v>43390</v>
      </c>
      <c r="H17" s="201">
        <v>43393</v>
      </c>
      <c r="I17" s="97" t="s">
        <v>840</v>
      </c>
      <c r="J17" s="42">
        <v>1596.42</v>
      </c>
      <c r="K17" s="75">
        <v>3.5</v>
      </c>
      <c r="L17" s="42">
        <v>3990</v>
      </c>
    </row>
    <row r="18" spans="1:12" ht="24" x14ac:dyDescent="0.2">
      <c r="A18" s="7" t="s">
        <v>770</v>
      </c>
      <c r="B18" s="97" t="s">
        <v>53</v>
      </c>
      <c r="C18" s="97">
        <v>5436</v>
      </c>
      <c r="D18" s="101" t="s">
        <v>1057</v>
      </c>
      <c r="E18" s="75" t="s">
        <v>102</v>
      </c>
      <c r="F18" s="42">
        <f t="shared" si="0"/>
        <v>1140</v>
      </c>
      <c r="G18" s="201">
        <v>43390</v>
      </c>
      <c r="H18" s="201">
        <v>43393</v>
      </c>
      <c r="I18" s="97" t="s">
        <v>840</v>
      </c>
      <c r="J18" s="42">
        <v>1093.32</v>
      </c>
      <c r="K18" s="75">
        <v>3.5</v>
      </c>
      <c r="L18" s="42">
        <v>3990</v>
      </c>
    </row>
    <row r="19" spans="1:12" ht="26.1" customHeight="1" x14ac:dyDescent="0.2">
      <c r="A19" s="7" t="s">
        <v>14</v>
      </c>
      <c r="B19" s="97" t="s">
        <v>15</v>
      </c>
      <c r="C19" s="75" t="s">
        <v>16</v>
      </c>
      <c r="D19" s="136" t="s">
        <v>984</v>
      </c>
      <c r="E19" s="203" t="s">
        <v>18</v>
      </c>
      <c r="F19" s="42">
        <f t="shared" si="0"/>
        <v>1140</v>
      </c>
      <c r="G19" s="203">
        <v>43388</v>
      </c>
      <c r="H19" s="203">
        <v>43392</v>
      </c>
      <c r="I19" s="137" t="s">
        <v>1317</v>
      </c>
      <c r="J19" s="42">
        <v>0</v>
      </c>
      <c r="K19" s="75">
        <v>4.5</v>
      </c>
      <c r="L19" s="42">
        <v>5130</v>
      </c>
    </row>
    <row r="20" spans="1:12" ht="27" x14ac:dyDescent="0.2">
      <c r="A20" s="7" t="s">
        <v>25</v>
      </c>
      <c r="B20" s="97" t="s">
        <v>26</v>
      </c>
      <c r="C20" s="97" t="s">
        <v>27</v>
      </c>
      <c r="D20" s="136"/>
      <c r="E20" s="203"/>
      <c r="F20" s="42">
        <f t="shared" si="0"/>
        <v>360</v>
      </c>
      <c r="G20" s="203"/>
      <c r="H20" s="203"/>
      <c r="I20" s="137"/>
      <c r="J20" s="42">
        <v>0</v>
      </c>
      <c r="K20" s="75">
        <v>4.5</v>
      </c>
      <c r="L20" s="42">
        <v>1620</v>
      </c>
    </row>
    <row r="21" spans="1:12" ht="27" x14ac:dyDescent="0.2">
      <c r="A21" s="7" t="s">
        <v>22</v>
      </c>
      <c r="B21" s="97" t="s">
        <v>23</v>
      </c>
      <c r="C21" s="75" t="s">
        <v>24</v>
      </c>
      <c r="D21" s="136"/>
      <c r="E21" s="203"/>
      <c r="F21" s="42">
        <f t="shared" si="0"/>
        <v>360</v>
      </c>
      <c r="G21" s="203"/>
      <c r="H21" s="203"/>
      <c r="I21" s="137"/>
      <c r="J21" s="42">
        <v>0</v>
      </c>
      <c r="K21" s="75">
        <v>4.5</v>
      </c>
      <c r="L21" s="42">
        <v>1620</v>
      </c>
    </row>
    <row r="22" spans="1:12" ht="48" x14ac:dyDescent="0.2">
      <c r="A22" s="7" t="s">
        <v>679</v>
      </c>
      <c r="B22" s="97" t="s">
        <v>15</v>
      </c>
      <c r="C22" s="97">
        <v>1510</v>
      </c>
      <c r="D22" s="101" t="s">
        <v>1058</v>
      </c>
      <c r="E22" s="75" t="s">
        <v>132</v>
      </c>
      <c r="F22" s="42">
        <f t="shared" si="0"/>
        <v>1140</v>
      </c>
      <c r="G22" s="201">
        <v>43396</v>
      </c>
      <c r="H22" s="201">
        <v>43398</v>
      </c>
      <c r="I22" s="97" t="s">
        <v>840</v>
      </c>
      <c r="J22" s="42">
        <v>2259.3000000000002</v>
      </c>
      <c r="K22" s="75">
        <v>2.5</v>
      </c>
      <c r="L22" s="42">
        <v>2850</v>
      </c>
    </row>
    <row r="23" spans="1:12" ht="36" x14ac:dyDescent="0.2">
      <c r="A23" s="7" t="s">
        <v>1059</v>
      </c>
      <c r="B23" s="97" t="s">
        <v>15</v>
      </c>
      <c r="C23" s="97">
        <v>1150</v>
      </c>
      <c r="D23" s="101" t="s">
        <v>1060</v>
      </c>
      <c r="E23" s="75" t="s">
        <v>132</v>
      </c>
      <c r="F23" s="42">
        <f t="shared" si="0"/>
        <v>1140</v>
      </c>
      <c r="G23" s="201">
        <v>43396</v>
      </c>
      <c r="H23" s="201">
        <v>43398</v>
      </c>
      <c r="I23" s="97" t="s">
        <v>840</v>
      </c>
      <c r="J23" s="42">
        <v>2032.3</v>
      </c>
      <c r="K23" s="75">
        <v>2.5</v>
      </c>
      <c r="L23" s="42">
        <v>2850</v>
      </c>
    </row>
    <row r="24" spans="1:12" ht="26.1" customHeight="1" x14ac:dyDescent="0.2">
      <c r="A24" s="7" t="s">
        <v>891</v>
      </c>
      <c r="B24" s="97" t="s">
        <v>892</v>
      </c>
      <c r="C24" s="75">
        <v>33499</v>
      </c>
      <c r="D24" s="136" t="s">
        <v>1057</v>
      </c>
      <c r="E24" s="204" t="s">
        <v>102</v>
      </c>
      <c r="F24" s="42">
        <f t="shared" si="0"/>
        <v>900</v>
      </c>
      <c r="G24" s="203">
        <v>43390</v>
      </c>
      <c r="H24" s="203">
        <v>43393</v>
      </c>
      <c r="I24" s="137" t="s">
        <v>840</v>
      </c>
      <c r="J24" s="42">
        <v>1123.3</v>
      </c>
      <c r="K24" s="75">
        <v>3.5</v>
      </c>
      <c r="L24" s="42">
        <v>3150</v>
      </c>
    </row>
    <row r="25" spans="1:12" ht="27" x14ac:dyDescent="0.2">
      <c r="A25" s="7" t="s">
        <v>569</v>
      </c>
      <c r="B25" s="97" t="s">
        <v>570</v>
      </c>
      <c r="C25" s="75">
        <v>32158</v>
      </c>
      <c r="D25" s="136"/>
      <c r="E25" s="204"/>
      <c r="F25" s="42">
        <f t="shared" si="0"/>
        <v>900</v>
      </c>
      <c r="G25" s="203"/>
      <c r="H25" s="203"/>
      <c r="I25" s="137"/>
      <c r="J25" s="42">
        <v>1123.3</v>
      </c>
      <c r="K25" s="75">
        <v>3.5</v>
      </c>
      <c r="L25" s="42">
        <v>3150</v>
      </c>
    </row>
    <row r="26" spans="1:12" ht="26.1" customHeight="1" x14ac:dyDescent="0.2">
      <c r="A26" s="7" t="s">
        <v>891</v>
      </c>
      <c r="B26" s="97" t="s">
        <v>892</v>
      </c>
      <c r="C26" s="75">
        <v>33499</v>
      </c>
      <c r="D26" s="136" t="s">
        <v>1061</v>
      </c>
      <c r="E26" s="204" t="s">
        <v>132</v>
      </c>
      <c r="F26" s="42">
        <f t="shared" si="0"/>
        <v>900</v>
      </c>
      <c r="G26" s="203">
        <v>43396</v>
      </c>
      <c r="H26" s="203">
        <v>43399</v>
      </c>
      <c r="I26" s="137" t="s">
        <v>840</v>
      </c>
      <c r="J26" s="42">
        <v>2389.3000000000002</v>
      </c>
      <c r="K26" s="75">
        <v>3.5</v>
      </c>
      <c r="L26" s="42">
        <v>3150</v>
      </c>
    </row>
    <row r="27" spans="1:12" ht="27" x14ac:dyDescent="0.2">
      <c r="A27" s="7" t="s">
        <v>569</v>
      </c>
      <c r="B27" s="97" t="s">
        <v>570</v>
      </c>
      <c r="C27" s="75">
        <v>32158</v>
      </c>
      <c r="D27" s="136"/>
      <c r="E27" s="204"/>
      <c r="F27" s="42">
        <f t="shared" si="0"/>
        <v>900</v>
      </c>
      <c r="G27" s="203"/>
      <c r="H27" s="203"/>
      <c r="I27" s="137"/>
      <c r="J27" s="42">
        <v>2389.3000000000002</v>
      </c>
      <c r="K27" s="75">
        <v>3.5</v>
      </c>
      <c r="L27" s="42">
        <v>3150</v>
      </c>
    </row>
    <row r="28" spans="1:12" ht="14.85" customHeight="1" x14ac:dyDescent="0.2">
      <c r="A28" s="7" t="s">
        <v>830</v>
      </c>
      <c r="B28" s="97" t="s">
        <v>15</v>
      </c>
      <c r="C28" s="75" t="s">
        <v>831</v>
      </c>
      <c r="D28" s="136" t="s">
        <v>1062</v>
      </c>
      <c r="E28" s="204" t="s">
        <v>90</v>
      </c>
      <c r="F28" s="42">
        <f t="shared" si="0"/>
        <v>1140</v>
      </c>
      <c r="G28" s="203">
        <v>43388</v>
      </c>
      <c r="H28" s="203">
        <v>43392</v>
      </c>
      <c r="I28" s="137" t="s">
        <v>854</v>
      </c>
      <c r="J28" s="42">
        <v>0</v>
      </c>
      <c r="K28" s="75">
        <v>4.5</v>
      </c>
      <c r="L28" s="42">
        <v>5130</v>
      </c>
    </row>
    <row r="29" spans="1:12" ht="27" x14ac:dyDescent="0.2">
      <c r="A29" s="7" t="s">
        <v>160</v>
      </c>
      <c r="B29" s="97" t="s">
        <v>29</v>
      </c>
      <c r="C29" s="97" t="s">
        <v>161</v>
      </c>
      <c r="D29" s="136"/>
      <c r="E29" s="204"/>
      <c r="F29" s="42">
        <f t="shared" si="0"/>
        <v>360</v>
      </c>
      <c r="G29" s="203"/>
      <c r="H29" s="203"/>
      <c r="I29" s="137"/>
      <c r="J29" s="42">
        <v>0</v>
      </c>
      <c r="K29" s="75">
        <v>4.5</v>
      </c>
      <c r="L29" s="42">
        <v>1620</v>
      </c>
    </row>
    <row r="30" spans="1:12" ht="27" x14ac:dyDescent="0.2">
      <c r="A30" s="7" t="s">
        <v>162</v>
      </c>
      <c r="B30" s="97" t="s">
        <v>87</v>
      </c>
      <c r="C30" s="97" t="s">
        <v>163</v>
      </c>
      <c r="D30" s="136"/>
      <c r="E30" s="204"/>
      <c r="F30" s="42">
        <f t="shared" si="0"/>
        <v>360</v>
      </c>
      <c r="G30" s="203"/>
      <c r="H30" s="203"/>
      <c r="I30" s="137"/>
      <c r="J30" s="42">
        <v>0</v>
      </c>
      <c r="K30" s="75">
        <v>4.5</v>
      </c>
      <c r="L30" s="42">
        <v>1620</v>
      </c>
    </row>
    <row r="31" spans="1:12" ht="27" x14ac:dyDescent="0.2">
      <c r="A31" s="7" t="s">
        <v>164</v>
      </c>
      <c r="B31" s="97" t="s">
        <v>165</v>
      </c>
      <c r="C31" s="97" t="s">
        <v>166</v>
      </c>
      <c r="D31" s="136"/>
      <c r="E31" s="204"/>
      <c r="F31" s="42">
        <f t="shared" si="0"/>
        <v>360</v>
      </c>
      <c r="G31" s="203"/>
      <c r="H31" s="203"/>
      <c r="I31" s="137"/>
      <c r="J31" s="42">
        <v>0</v>
      </c>
      <c r="K31" s="75">
        <v>4.5</v>
      </c>
      <c r="L31" s="42">
        <v>1620</v>
      </c>
    </row>
    <row r="32" spans="1:12" ht="24.2" customHeight="1" x14ac:dyDescent="0.2">
      <c r="A32" s="7" t="s">
        <v>1063</v>
      </c>
      <c r="B32" s="97" t="s">
        <v>717</v>
      </c>
      <c r="C32" s="97">
        <v>33456</v>
      </c>
      <c r="D32" s="136" t="s">
        <v>1064</v>
      </c>
      <c r="E32" s="204" t="s">
        <v>708</v>
      </c>
      <c r="F32" s="42">
        <f t="shared" si="0"/>
        <v>900</v>
      </c>
      <c r="G32" s="203">
        <v>43395</v>
      </c>
      <c r="H32" s="203">
        <v>43399</v>
      </c>
      <c r="I32" s="137" t="s">
        <v>840</v>
      </c>
      <c r="J32" s="42">
        <v>1203.6600000000001</v>
      </c>
      <c r="K32" s="75">
        <v>4.5</v>
      </c>
      <c r="L32" s="42">
        <v>4050</v>
      </c>
    </row>
    <row r="33" spans="1:12" ht="24" x14ac:dyDescent="0.2">
      <c r="A33" s="7" t="s">
        <v>1065</v>
      </c>
      <c r="B33" s="97" t="s">
        <v>717</v>
      </c>
      <c r="C33" s="97" t="s">
        <v>1066</v>
      </c>
      <c r="D33" s="136"/>
      <c r="E33" s="204"/>
      <c r="F33" s="42">
        <f t="shared" si="0"/>
        <v>900</v>
      </c>
      <c r="G33" s="203"/>
      <c r="H33" s="203"/>
      <c r="I33" s="137"/>
      <c r="J33" s="42">
        <v>1203.6600000000001</v>
      </c>
      <c r="K33" s="75">
        <v>4.5</v>
      </c>
      <c r="L33" s="42">
        <v>4050</v>
      </c>
    </row>
    <row r="34" spans="1:12" ht="27" x14ac:dyDescent="0.2">
      <c r="A34" s="7" t="s">
        <v>1067</v>
      </c>
      <c r="B34" s="100" t="s">
        <v>245</v>
      </c>
      <c r="C34" s="97" t="s">
        <v>1068</v>
      </c>
      <c r="D34" s="136"/>
      <c r="E34" s="204"/>
      <c r="F34" s="42">
        <f t="shared" si="0"/>
        <v>900</v>
      </c>
      <c r="G34" s="203"/>
      <c r="H34" s="203"/>
      <c r="I34" s="137"/>
      <c r="J34" s="42">
        <v>1203.6600000000001</v>
      </c>
      <c r="K34" s="75">
        <v>4.5</v>
      </c>
      <c r="L34" s="42">
        <v>4050</v>
      </c>
    </row>
    <row r="35" spans="1:12" ht="14.85" customHeight="1" x14ac:dyDescent="0.2">
      <c r="A35" s="7" t="s">
        <v>1069</v>
      </c>
      <c r="B35" s="97" t="s">
        <v>15</v>
      </c>
      <c r="C35" s="75">
        <v>388</v>
      </c>
      <c r="D35" s="136" t="s">
        <v>1070</v>
      </c>
      <c r="E35" s="204" t="s">
        <v>196</v>
      </c>
      <c r="F35" s="42">
        <f t="shared" si="0"/>
        <v>1140</v>
      </c>
      <c r="G35" s="203">
        <v>43332</v>
      </c>
      <c r="H35" s="203">
        <v>43336</v>
      </c>
      <c r="I35" s="137" t="s">
        <v>844</v>
      </c>
      <c r="J35" s="42">
        <v>0</v>
      </c>
      <c r="K35" s="75">
        <v>4.5</v>
      </c>
      <c r="L35" s="42">
        <v>5130</v>
      </c>
    </row>
    <row r="36" spans="1:12" ht="27" x14ac:dyDescent="0.2">
      <c r="A36" s="7" t="s">
        <v>1071</v>
      </c>
      <c r="B36" s="97" t="s">
        <v>15</v>
      </c>
      <c r="C36" s="75" t="s">
        <v>1072</v>
      </c>
      <c r="D36" s="136"/>
      <c r="E36" s="204"/>
      <c r="F36" s="42">
        <f t="shared" ref="F36:F72" si="1">L36/K36</f>
        <v>1140</v>
      </c>
      <c r="G36" s="203"/>
      <c r="H36" s="203"/>
      <c r="I36" s="137"/>
      <c r="J36" s="42">
        <v>0</v>
      </c>
      <c r="K36" s="75">
        <v>4.5</v>
      </c>
      <c r="L36" s="42">
        <v>5130</v>
      </c>
    </row>
    <row r="37" spans="1:12" ht="24" x14ac:dyDescent="0.2">
      <c r="A37" s="7" t="s">
        <v>1073</v>
      </c>
      <c r="B37" s="97" t="s">
        <v>15</v>
      </c>
      <c r="C37" s="75">
        <v>8557</v>
      </c>
      <c r="D37" s="136"/>
      <c r="E37" s="204"/>
      <c r="F37" s="42">
        <f t="shared" si="1"/>
        <v>1140</v>
      </c>
      <c r="G37" s="203"/>
      <c r="H37" s="203"/>
      <c r="I37" s="137"/>
      <c r="J37" s="42">
        <v>0</v>
      </c>
      <c r="K37" s="75">
        <v>4.5</v>
      </c>
      <c r="L37" s="42">
        <v>5130</v>
      </c>
    </row>
    <row r="38" spans="1:12" ht="24" x14ac:dyDescent="0.2">
      <c r="A38" s="7" t="s">
        <v>1074</v>
      </c>
      <c r="B38" s="97" t="s">
        <v>15</v>
      </c>
      <c r="C38" s="75" t="s">
        <v>1075</v>
      </c>
      <c r="D38" s="136"/>
      <c r="E38" s="204"/>
      <c r="F38" s="42">
        <f t="shared" si="1"/>
        <v>1140</v>
      </c>
      <c r="G38" s="203"/>
      <c r="H38" s="203"/>
      <c r="I38" s="137"/>
      <c r="J38" s="42">
        <v>0</v>
      </c>
      <c r="K38" s="75">
        <v>4.5</v>
      </c>
      <c r="L38" s="42">
        <v>5130</v>
      </c>
    </row>
    <row r="39" spans="1:12" ht="26.1" customHeight="1" x14ac:dyDescent="0.2">
      <c r="A39" s="7" t="s">
        <v>1076</v>
      </c>
      <c r="B39" s="97" t="s">
        <v>53</v>
      </c>
      <c r="C39" s="75">
        <v>5150</v>
      </c>
      <c r="D39" s="136" t="s">
        <v>994</v>
      </c>
      <c r="E39" s="204" t="s">
        <v>1077</v>
      </c>
      <c r="F39" s="42">
        <f t="shared" si="1"/>
        <v>1140</v>
      </c>
      <c r="G39" s="203">
        <v>43389</v>
      </c>
      <c r="H39" s="203">
        <v>43392</v>
      </c>
      <c r="I39" s="137" t="s">
        <v>840</v>
      </c>
      <c r="J39" s="42">
        <v>2167.17</v>
      </c>
      <c r="K39" s="75">
        <v>3.5</v>
      </c>
      <c r="L39" s="42">
        <v>3990</v>
      </c>
    </row>
    <row r="40" spans="1:12" ht="27" x14ac:dyDescent="0.2">
      <c r="A40" s="7" t="s">
        <v>1078</v>
      </c>
      <c r="B40" s="97" t="s">
        <v>773</v>
      </c>
      <c r="C40" s="75">
        <v>85308</v>
      </c>
      <c r="D40" s="136"/>
      <c r="E40" s="204"/>
      <c r="F40" s="42">
        <f t="shared" si="1"/>
        <v>360</v>
      </c>
      <c r="G40" s="203"/>
      <c r="H40" s="203"/>
      <c r="I40" s="137"/>
      <c r="J40" s="42">
        <v>2167.17</v>
      </c>
      <c r="K40" s="75">
        <v>3.5</v>
      </c>
      <c r="L40" s="42">
        <v>1260</v>
      </c>
    </row>
    <row r="41" spans="1:12" ht="27" x14ac:dyDescent="0.2">
      <c r="A41" s="7" t="s">
        <v>1079</v>
      </c>
      <c r="B41" s="97" t="s">
        <v>87</v>
      </c>
      <c r="C41" s="75">
        <v>12947</v>
      </c>
      <c r="D41" s="136"/>
      <c r="E41" s="204"/>
      <c r="F41" s="42">
        <f t="shared" si="1"/>
        <v>360</v>
      </c>
      <c r="G41" s="203"/>
      <c r="H41" s="203"/>
      <c r="I41" s="137"/>
      <c r="J41" s="42">
        <v>2167.17</v>
      </c>
      <c r="K41" s="75">
        <v>3.5</v>
      </c>
      <c r="L41" s="42">
        <v>1260</v>
      </c>
    </row>
    <row r="42" spans="1:12" ht="24" x14ac:dyDescent="0.2">
      <c r="A42" s="7" t="s">
        <v>1080</v>
      </c>
      <c r="B42" s="97" t="s">
        <v>1081</v>
      </c>
      <c r="C42" s="75" t="s">
        <v>1082</v>
      </c>
      <c r="D42" s="136"/>
      <c r="E42" s="204"/>
      <c r="F42" s="42">
        <f t="shared" si="1"/>
        <v>360</v>
      </c>
      <c r="G42" s="203"/>
      <c r="H42" s="203"/>
      <c r="I42" s="137"/>
      <c r="J42" s="42">
        <v>2167.17</v>
      </c>
      <c r="K42" s="75">
        <v>3.5</v>
      </c>
      <c r="L42" s="42">
        <v>1260</v>
      </c>
    </row>
    <row r="43" spans="1:12" ht="24" x14ac:dyDescent="0.2">
      <c r="A43" s="7" t="s">
        <v>1069</v>
      </c>
      <c r="B43" s="97" t="s">
        <v>15</v>
      </c>
      <c r="C43" s="75">
        <v>388</v>
      </c>
      <c r="D43" s="101" t="s">
        <v>1083</v>
      </c>
      <c r="E43" s="75" t="s">
        <v>40</v>
      </c>
      <c r="F43" s="42">
        <f t="shared" si="1"/>
        <v>614</v>
      </c>
      <c r="G43" s="201">
        <v>43435</v>
      </c>
      <c r="H43" s="201">
        <v>43449</v>
      </c>
      <c r="I43" s="97" t="s">
        <v>844</v>
      </c>
      <c r="J43" s="42">
        <v>0</v>
      </c>
      <c r="K43" s="75">
        <v>14.5</v>
      </c>
      <c r="L43" s="42">
        <v>8903</v>
      </c>
    </row>
    <row r="44" spans="1:12" ht="26.1" customHeight="1" x14ac:dyDescent="0.2">
      <c r="A44" s="7" t="s">
        <v>1084</v>
      </c>
      <c r="B44" s="97" t="s">
        <v>817</v>
      </c>
      <c r="C44" s="75" t="s">
        <v>818</v>
      </c>
      <c r="D44" s="136" t="s">
        <v>1085</v>
      </c>
      <c r="E44" s="204" t="s">
        <v>132</v>
      </c>
      <c r="F44" s="42">
        <f t="shared" si="1"/>
        <v>720</v>
      </c>
      <c r="G44" s="203">
        <v>43402</v>
      </c>
      <c r="H44" s="203">
        <v>43405</v>
      </c>
      <c r="I44" s="137" t="s">
        <v>840</v>
      </c>
      <c r="J44" s="42">
        <v>2383.3000000000002</v>
      </c>
      <c r="K44" s="75">
        <v>3.5</v>
      </c>
      <c r="L44" s="42">
        <v>2520</v>
      </c>
    </row>
    <row r="45" spans="1:12" ht="27" x14ac:dyDescent="0.2">
      <c r="A45" s="7" t="s">
        <v>1086</v>
      </c>
      <c r="B45" s="97" t="s">
        <v>817</v>
      </c>
      <c r="C45" s="75" t="s">
        <v>1087</v>
      </c>
      <c r="D45" s="136"/>
      <c r="E45" s="204"/>
      <c r="F45" s="42">
        <f t="shared" si="1"/>
        <v>720</v>
      </c>
      <c r="G45" s="203"/>
      <c r="H45" s="203"/>
      <c r="I45" s="137"/>
      <c r="J45" s="42">
        <v>2383.3000000000002</v>
      </c>
      <c r="K45" s="75">
        <v>3.5</v>
      </c>
      <c r="L45" s="42">
        <v>2520</v>
      </c>
    </row>
    <row r="46" spans="1:12" ht="48" x14ac:dyDescent="0.2">
      <c r="A46" s="7" t="s">
        <v>1088</v>
      </c>
      <c r="B46" s="97" t="s">
        <v>789</v>
      </c>
      <c r="C46" s="75">
        <v>8229</v>
      </c>
      <c r="D46" s="101" t="s">
        <v>1070</v>
      </c>
      <c r="E46" s="75" t="s">
        <v>182</v>
      </c>
      <c r="F46" s="42">
        <f t="shared" si="1"/>
        <v>1140</v>
      </c>
      <c r="G46" s="201">
        <v>43331</v>
      </c>
      <c r="H46" s="201">
        <v>43334</v>
      </c>
      <c r="I46" s="97" t="s">
        <v>844</v>
      </c>
      <c r="J46" s="42">
        <v>0</v>
      </c>
      <c r="K46" s="75">
        <v>3.5</v>
      </c>
      <c r="L46" s="42">
        <v>3990</v>
      </c>
    </row>
    <row r="47" spans="1:12" ht="26.1" customHeight="1" x14ac:dyDescent="0.2">
      <c r="A47" s="7" t="s">
        <v>429</v>
      </c>
      <c r="B47" s="97" t="s">
        <v>430</v>
      </c>
      <c r="C47" s="97">
        <v>382</v>
      </c>
      <c r="D47" s="136" t="s">
        <v>994</v>
      </c>
      <c r="E47" s="204" t="s">
        <v>527</v>
      </c>
      <c r="F47" s="42">
        <f t="shared" si="1"/>
        <v>1140</v>
      </c>
      <c r="G47" s="203">
        <v>43388</v>
      </c>
      <c r="H47" s="203">
        <v>43389</v>
      </c>
      <c r="I47" s="137" t="s">
        <v>854</v>
      </c>
      <c r="J47" s="42">
        <v>0</v>
      </c>
      <c r="K47" s="75">
        <v>1.5</v>
      </c>
      <c r="L47" s="42">
        <v>1710</v>
      </c>
    </row>
    <row r="48" spans="1:12" ht="27" x14ac:dyDescent="0.2">
      <c r="A48" s="7" t="s">
        <v>1089</v>
      </c>
      <c r="B48" s="97" t="s">
        <v>773</v>
      </c>
      <c r="C48" s="75" t="s">
        <v>1090</v>
      </c>
      <c r="D48" s="136"/>
      <c r="E48" s="204"/>
      <c r="F48" s="42">
        <f t="shared" si="1"/>
        <v>360</v>
      </c>
      <c r="G48" s="203"/>
      <c r="H48" s="203"/>
      <c r="I48" s="137"/>
      <c r="J48" s="42">
        <v>0</v>
      </c>
      <c r="K48" s="75">
        <v>1.5</v>
      </c>
      <c r="L48" s="42">
        <v>540</v>
      </c>
    </row>
    <row r="49" spans="1:12" ht="40.5" x14ac:dyDescent="0.2">
      <c r="A49" s="7" t="s">
        <v>1091</v>
      </c>
      <c r="B49" s="97" t="s">
        <v>29</v>
      </c>
      <c r="C49" s="75" t="s">
        <v>1092</v>
      </c>
      <c r="D49" s="136"/>
      <c r="E49" s="204"/>
      <c r="F49" s="42">
        <f t="shared" si="1"/>
        <v>360</v>
      </c>
      <c r="G49" s="203"/>
      <c r="H49" s="203"/>
      <c r="I49" s="137"/>
      <c r="J49" s="42">
        <v>0</v>
      </c>
      <c r="K49" s="75">
        <v>1.5</v>
      </c>
      <c r="L49" s="42">
        <v>540</v>
      </c>
    </row>
    <row r="50" spans="1:12" ht="24" x14ac:dyDescent="0.2">
      <c r="A50" s="7" t="s">
        <v>1093</v>
      </c>
      <c r="B50" s="97" t="s">
        <v>29</v>
      </c>
      <c r="C50" s="97" t="s">
        <v>1094</v>
      </c>
      <c r="D50" s="136"/>
      <c r="E50" s="204"/>
      <c r="F50" s="42">
        <f t="shared" si="1"/>
        <v>360</v>
      </c>
      <c r="G50" s="203"/>
      <c r="H50" s="203"/>
      <c r="I50" s="137"/>
      <c r="J50" s="42">
        <v>0</v>
      </c>
      <c r="K50" s="75">
        <v>1.5</v>
      </c>
      <c r="L50" s="42">
        <v>540</v>
      </c>
    </row>
    <row r="51" spans="1:12" ht="26.1" customHeight="1" x14ac:dyDescent="0.2">
      <c r="A51" s="7" t="s">
        <v>429</v>
      </c>
      <c r="B51" s="97" t="s">
        <v>430</v>
      </c>
      <c r="C51" s="97">
        <v>382</v>
      </c>
      <c r="D51" s="136" t="s">
        <v>994</v>
      </c>
      <c r="E51" s="204" t="s">
        <v>182</v>
      </c>
      <c r="F51" s="42">
        <f t="shared" si="1"/>
        <v>1140</v>
      </c>
      <c r="G51" s="203">
        <v>43381</v>
      </c>
      <c r="H51" s="203">
        <v>43383</v>
      </c>
      <c r="I51" s="137" t="s">
        <v>854</v>
      </c>
      <c r="J51" s="42">
        <v>0</v>
      </c>
      <c r="K51" s="75">
        <v>2.5</v>
      </c>
      <c r="L51" s="42">
        <v>2850</v>
      </c>
    </row>
    <row r="52" spans="1:12" ht="27" x14ac:dyDescent="0.2">
      <c r="A52" s="7" t="s">
        <v>1095</v>
      </c>
      <c r="B52" s="97" t="s">
        <v>717</v>
      </c>
      <c r="C52" s="75">
        <v>30163</v>
      </c>
      <c r="D52" s="136"/>
      <c r="E52" s="204"/>
      <c r="F52" s="42">
        <f t="shared" si="1"/>
        <v>360</v>
      </c>
      <c r="G52" s="203"/>
      <c r="H52" s="203"/>
      <c r="I52" s="137"/>
      <c r="J52" s="42">
        <v>0</v>
      </c>
      <c r="K52" s="75">
        <v>2.5</v>
      </c>
      <c r="L52" s="42">
        <v>900</v>
      </c>
    </row>
    <row r="53" spans="1:12" ht="24" x14ac:dyDescent="0.2">
      <c r="A53" s="7" t="s">
        <v>1093</v>
      </c>
      <c r="B53" s="97" t="s">
        <v>29</v>
      </c>
      <c r="C53" s="97" t="s">
        <v>1094</v>
      </c>
      <c r="D53" s="136"/>
      <c r="E53" s="204"/>
      <c r="F53" s="42">
        <f t="shared" si="1"/>
        <v>360</v>
      </c>
      <c r="G53" s="203"/>
      <c r="H53" s="203"/>
      <c r="I53" s="137"/>
      <c r="J53" s="42">
        <v>0</v>
      </c>
      <c r="K53" s="75">
        <v>2.5</v>
      </c>
      <c r="L53" s="42">
        <v>900</v>
      </c>
    </row>
    <row r="54" spans="1:12" ht="27" x14ac:dyDescent="0.2">
      <c r="A54" s="7" t="s">
        <v>1096</v>
      </c>
      <c r="B54" s="97" t="s">
        <v>29</v>
      </c>
      <c r="C54" s="75" t="s">
        <v>1097</v>
      </c>
      <c r="D54" s="136"/>
      <c r="E54" s="204"/>
      <c r="F54" s="42">
        <f t="shared" si="1"/>
        <v>360</v>
      </c>
      <c r="G54" s="203"/>
      <c r="H54" s="203"/>
      <c r="I54" s="137"/>
      <c r="J54" s="42">
        <v>0</v>
      </c>
      <c r="K54" s="75">
        <v>2.5</v>
      </c>
      <c r="L54" s="42">
        <v>900</v>
      </c>
    </row>
    <row r="55" spans="1:12" ht="26.1" customHeight="1" x14ac:dyDescent="0.2">
      <c r="A55" s="7" t="s">
        <v>1098</v>
      </c>
      <c r="B55" s="97" t="s">
        <v>824</v>
      </c>
      <c r="C55" s="75" t="s">
        <v>1099</v>
      </c>
      <c r="D55" s="136" t="s">
        <v>1100</v>
      </c>
      <c r="E55" s="204" t="s">
        <v>141</v>
      </c>
      <c r="F55" s="42">
        <f t="shared" si="1"/>
        <v>245.6</v>
      </c>
      <c r="G55" s="203">
        <v>43279</v>
      </c>
      <c r="H55" s="203">
        <v>43280</v>
      </c>
      <c r="I55" s="137" t="s">
        <v>844</v>
      </c>
      <c r="J55" s="42"/>
      <c r="K55" s="75">
        <v>1.5</v>
      </c>
      <c r="L55" s="42">
        <v>368.4</v>
      </c>
    </row>
    <row r="56" spans="1:12" ht="27" x14ac:dyDescent="0.2">
      <c r="A56" s="7" t="s">
        <v>1101</v>
      </c>
      <c r="B56" s="97" t="s">
        <v>1102</v>
      </c>
      <c r="C56" s="75" t="s">
        <v>1103</v>
      </c>
      <c r="D56" s="136"/>
      <c r="E56" s="204"/>
      <c r="F56" s="42">
        <f t="shared" si="1"/>
        <v>245.6</v>
      </c>
      <c r="G56" s="203"/>
      <c r="H56" s="203"/>
      <c r="I56" s="137"/>
      <c r="J56" s="42">
        <v>0</v>
      </c>
      <c r="K56" s="75">
        <v>1.5</v>
      </c>
      <c r="L56" s="42">
        <v>368.4</v>
      </c>
    </row>
    <row r="57" spans="1:12" ht="26.1" customHeight="1" x14ac:dyDescent="0.2">
      <c r="A57" s="7" t="s">
        <v>52</v>
      </c>
      <c r="B57" s="97" t="s">
        <v>53</v>
      </c>
      <c r="C57" s="97">
        <v>5703</v>
      </c>
      <c r="D57" s="136" t="s">
        <v>1104</v>
      </c>
      <c r="E57" s="204" t="s">
        <v>767</v>
      </c>
      <c r="F57" s="42">
        <f t="shared" si="1"/>
        <v>1140</v>
      </c>
      <c r="G57" s="203">
        <v>43390</v>
      </c>
      <c r="H57" s="203">
        <v>43393</v>
      </c>
      <c r="I57" s="137" t="s">
        <v>840</v>
      </c>
      <c r="J57" s="42">
        <v>1398.74</v>
      </c>
      <c r="K57" s="75">
        <v>3.5</v>
      </c>
      <c r="L57" s="42">
        <v>3990</v>
      </c>
    </row>
    <row r="58" spans="1:12" ht="40.5" x14ac:dyDescent="0.2">
      <c r="A58" s="7" t="s">
        <v>58</v>
      </c>
      <c r="B58" s="97" t="s">
        <v>15</v>
      </c>
      <c r="C58" s="97" t="s">
        <v>59</v>
      </c>
      <c r="D58" s="136"/>
      <c r="E58" s="204"/>
      <c r="F58" s="42">
        <f t="shared" si="1"/>
        <v>1140</v>
      </c>
      <c r="G58" s="203"/>
      <c r="H58" s="203"/>
      <c r="I58" s="137"/>
      <c r="J58" s="42">
        <v>1398.74</v>
      </c>
      <c r="K58" s="75">
        <v>3.5</v>
      </c>
      <c r="L58" s="42">
        <v>3990</v>
      </c>
    </row>
    <row r="59" spans="1:12" ht="26.1" customHeight="1" x14ac:dyDescent="0.2">
      <c r="A59" s="7" t="s">
        <v>52</v>
      </c>
      <c r="B59" s="97" t="s">
        <v>53</v>
      </c>
      <c r="C59" s="97">
        <v>5703</v>
      </c>
      <c r="D59" s="136" t="s">
        <v>994</v>
      </c>
      <c r="E59" s="204" t="s">
        <v>699</v>
      </c>
      <c r="F59" s="42">
        <f t="shared" si="1"/>
        <v>1140</v>
      </c>
      <c r="G59" s="203">
        <v>43396</v>
      </c>
      <c r="H59" s="203">
        <v>43399</v>
      </c>
      <c r="I59" s="137" t="s">
        <v>840</v>
      </c>
      <c r="J59" s="42">
        <v>691.92</v>
      </c>
      <c r="K59" s="75">
        <v>3.5</v>
      </c>
      <c r="L59" s="42">
        <v>3990</v>
      </c>
    </row>
    <row r="60" spans="1:12" x14ac:dyDescent="0.2">
      <c r="A60" s="7" t="s">
        <v>884</v>
      </c>
      <c r="B60" s="97" t="s">
        <v>885</v>
      </c>
      <c r="C60" s="75">
        <v>32816</v>
      </c>
      <c r="D60" s="136"/>
      <c r="E60" s="204"/>
      <c r="F60" s="42">
        <f t="shared" si="1"/>
        <v>360</v>
      </c>
      <c r="G60" s="203"/>
      <c r="H60" s="203"/>
      <c r="I60" s="137"/>
      <c r="J60" s="42">
        <v>691.92</v>
      </c>
      <c r="K60" s="75">
        <v>3.5</v>
      </c>
      <c r="L60" s="42">
        <v>1260</v>
      </c>
    </row>
    <row r="61" spans="1:12" ht="40.5" x14ac:dyDescent="0.2">
      <c r="A61" s="7" t="s">
        <v>1091</v>
      </c>
      <c r="B61" s="97" t="s">
        <v>29</v>
      </c>
      <c r="C61" s="75" t="s">
        <v>1092</v>
      </c>
      <c r="D61" s="136"/>
      <c r="E61" s="204"/>
      <c r="F61" s="42">
        <f t="shared" si="1"/>
        <v>360</v>
      </c>
      <c r="G61" s="203"/>
      <c r="H61" s="203"/>
      <c r="I61" s="137"/>
      <c r="J61" s="42">
        <v>691.92</v>
      </c>
      <c r="K61" s="75">
        <v>3.5</v>
      </c>
      <c r="L61" s="42">
        <v>1260</v>
      </c>
    </row>
    <row r="62" spans="1:12" ht="27" x14ac:dyDescent="0.2">
      <c r="A62" s="7" t="s">
        <v>52</v>
      </c>
      <c r="B62" s="97" t="s">
        <v>53</v>
      </c>
      <c r="C62" s="97">
        <v>5703</v>
      </c>
      <c r="D62" s="101" t="s">
        <v>1105</v>
      </c>
      <c r="E62" s="75" t="s">
        <v>132</v>
      </c>
      <c r="F62" s="42">
        <f t="shared" si="1"/>
        <v>1140</v>
      </c>
      <c r="G62" s="201">
        <v>43402</v>
      </c>
      <c r="H62" s="201">
        <v>43403</v>
      </c>
      <c r="I62" s="97" t="s">
        <v>840</v>
      </c>
      <c r="J62" s="42">
        <v>1477.42</v>
      </c>
      <c r="K62" s="75">
        <v>1.5</v>
      </c>
      <c r="L62" s="42">
        <v>1710</v>
      </c>
    </row>
    <row r="63" spans="1:12" ht="26.1" customHeight="1" x14ac:dyDescent="0.2">
      <c r="A63" s="7" t="s">
        <v>135</v>
      </c>
      <c r="B63" s="97" t="s">
        <v>69</v>
      </c>
      <c r="C63" s="97" t="s">
        <v>136</v>
      </c>
      <c r="D63" s="136" t="s">
        <v>1106</v>
      </c>
      <c r="E63" s="204" t="s">
        <v>1107</v>
      </c>
      <c r="F63" s="42">
        <f t="shared" si="1"/>
        <v>360</v>
      </c>
      <c r="G63" s="203">
        <v>43395</v>
      </c>
      <c r="H63" s="203">
        <v>43399</v>
      </c>
      <c r="I63" s="137" t="s">
        <v>854</v>
      </c>
      <c r="J63" s="42">
        <v>0</v>
      </c>
      <c r="K63" s="75">
        <v>4.5</v>
      </c>
      <c r="L63" s="42">
        <v>1620</v>
      </c>
    </row>
    <row r="64" spans="1:12" ht="27" x14ac:dyDescent="0.2">
      <c r="A64" s="7" t="s">
        <v>1108</v>
      </c>
      <c r="B64" s="97" t="s">
        <v>671</v>
      </c>
      <c r="C64" s="75" t="s">
        <v>1109</v>
      </c>
      <c r="D64" s="136"/>
      <c r="E64" s="204"/>
      <c r="F64" s="42">
        <f t="shared" si="1"/>
        <v>360</v>
      </c>
      <c r="G64" s="203"/>
      <c r="H64" s="203"/>
      <c r="I64" s="137"/>
      <c r="J64" s="42">
        <v>0</v>
      </c>
      <c r="K64" s="75">
        <v>4.5</v>
      </c>
      <c r="L64" s="42">
        <v>1620</v>
      </c>
    </row>
    <row r="65" spans="1:12" ht="27" x14ac:dyDescent="0.2">
      <c r="A65" s="7" t="s">
        <v>1110</v>
      </c>
      <c r="B65" s="97" t="s">
        <v>671</v>
      </c>
      <c r="C65" s="75">
        <v>13217</v>
      </c>
      <c r="D65" s="136"/>
      <c r="E65" s="204"/>
      <c r="F65" s="42">
        <f t="shared" si="1"/>
        <v>360</v>
      </c>
      <c r="G65" s="203"/>
      <c r="H65" s="203"/>
      <c r="I65" s="137"/>
      <c r="J65" s="42">
        <v>0</v>
      </c>
      <c r="K65" s="75">
        <v>4.5</v>
      </c>
      <c r="L65" s="42">
        <v>1620</v>
      </c>
    </row>
    <row r="66" spans="1:12" ht="27" x14ac:dyDescent="0.2">
      <c r="A66" s="7" t="s">
        <v>1111</v>
      </c>
      <c r="B66" s="97" t="s">
        <v>671</v>
      </c>
      <c r="C66" s="75" t="s">
        <v>1112</v>
      </c>
      <c r="D66" s="136"/>
      <c r="E66" s="204"/>
      <c r="F66" s="219">
        <f t="shared" si="1"/>
        <v>360</v>
      </c>
      <c r="G66" s="203"/>
      <c r="H66" s="203"/>
      <c r="I66" s="137"/>
      <c r="J66" s="219">
        <v>0</v>
      </c>
      <c r="K66" s="75">
        <v>4.5</v>
      </c>
      <c r="L66" s="42">
        <v>1620</v>
      </c>
    </row>
    <row r="67" spans="1:12" ht="26.1" customHeight="1" x14ac:dyDescent="0.2">
      <c r="A67" s="7" t="s">
        <v>1113</v>
      </c>
      <c r="B67" s="97" t="s">
        <v>773</v>
      </c>
      <c r="C67" s="75">
        <v>401</v>
      </c>
      <c r="D67" s="136" t="s">
        <v>1106</v>
      </c>
      <c r="E67" s="137" t="s">
        <v>182</v>
      </c>
      <c r="F67" s="42">
        <f t="shared" si="1"/>
        <v>360</v>
      </c>
      <c r="G67" s="203">
        <v>43381</v>
      </c>
      <c r="H67" s="203">
        <v>43383</v>
      </c>
      <c r="I67" s="137" t="s">
        <v>854</v>
      </c>
      <c r="J67" s="42">
        <v>0</v>
      </c>
      <c r="K67" s="75">
        <v>2.5</v>
      </c>
      <c r="L67" s="42">
        <v>900</v>
      </c>
    </row>
    <row r="68" spans="1:12" ht="24" x14ac:dyDescent="0.2">
      <c r="A68" s="7" t="s">
        <v>668</v>
      </c>
      <c r="B68" s="97" t="s">
        <v>69</v>
      </c>
      <c r="C68" s="97" t="s">
        <v>669</v>
      </c>
      <c r="D68" s="136"/>
      <c r="E68" s="137"/>
      <c r="F68" s="42">
        <f t="shared" si="1"/>
        <v>360</v>
      </c>
      <c r="G68" s="203"/>
      <c r="H68" s="203"/>
      <c r="I68" s="137"/>
      <c r="J68" s="42">
        <v>0</v>
      </c>
      <c r="K68" s="75">
        <v>2.5</v>
      </c>
      <c r="L68" s="42">
        <v>900</v>
      </c>
    </row>
    <row r="69" spans="1:12" ht="27" x14ac:dyDescent="0.2">
      <c r="A69" s="7" t="s">
        <v>978</v>
      </c>
      <c r="B69" s="97" t="s">
        <v>671</v>
      </c>
      <c r="C69" s="97" t="s">
        <v>980</v>
      </c>
      <c r="D69" s="136"/>
      <c r="E69" s="137"/>
      <c r="F69" s="42">
        <f t="shared" si="1"/>
        <v>360</v>
      </c>
      <c r="G69" s="203"/>
      <c r="H69" s="203"/>
      <c r="I69" s="137"/>
      <c r="J69" s="42">
        <v>0</v>
      </c>
      <c r="K69" s="75">
        <v>2.5</v>
      </c>
      <c r="L69" s="42">
        <v>900</v>
      </c>
    </row>
    <row r="70" spans="1:12" x14ac:dyDescent="0.2">
      <c r="A70" s="7" t="s">
        <v>1114</v>
      </c>
      <c r="B70" s="97" t="s">
        <v>671</v>
      </c>
      <c r="C70" s="75" t="s">
        <v>1115</v>
      </c>
      <c r="D70" s="136"/>
      <c r="E70" s="137"/>
      <c r="F70" s="42">
        <f t="shared" si="1"/>
        <v>360</v>
      </c>
      <c r="G70" s="203"/>
      <c r="H70" s="203"/>
      <c r="I70" s="137"/>
      <c r="J70" s="42">
        <v>0</v>
      </c>
      <c r="K70" s="75">
        <v>2.5</v>
      </c>
      <c r="L70" s="42">
        <v>900</v>
      </c>
    </row>
    <row r="71" spans="1:12" ht="27" x14ac:dyDescent="0.2">
      <c r="A71" s="7" t="s">
        <v>1116</v>
      </c>
      <c r="B71" s="97" t="s">
        <v>671</v>
      </c>
      <c r="C71" s="75" t="s">
        <v>1117</v>
      </c>
      <c r="D71" s="136"/>
      <c r="E71" s="137"/>
      <c r="F71" s="42">
        <f t="shared" si="1"/>
        <v>360</v>
      </c>
      <c r="G71" s="203"/>
      <c r="H71" s="203"/>
      <c r="I71" s="137"/>
      <c r="J71" s="42">
        <v>0</v>
      </c>
      <c r="K71" s="75">
        <v>2.5</v>
      </c>
      <c r="L71" s="42">
        <v>900</v>
      </c>
    </row>
    <row r="72" spans="1:12" ht="48" x14ac:dyDescent="0.2">
      <c r="A72" s="7" t="s">
        <v>128</v>
      </c>
      <c r="B72" s="97" t="s">
        <v>129</v>
      </c>
      <c r="C72" s="75" t="s">
        <v>130</v>
      </c>
      <c r="D72" s="101" t="s">
        <v>1118</v>
      </c>
      <c r="E72" s="75" t="s">
        <v>132</v>
      </c>
      <c r="F72" s="42">
        <f t="shared" si="1"/>
        <v>1140</v>
      </c>
      <c r="G72" s="201">
        <v>43396</v>
      </c>
      <c r="H72" s="201">
        <v>43398</v>
      </c>
      <c r="I72" s="97" t="s">
        <v>531</v>
      </c>
      <c r="J72" s="42">
        <v>2769.3</v>
      </c>
      <c r="K72" s="75">
        <v>2.5</v>
      </c>
      <c r="L72" s="42">
        <v>2850</v>
      </c>
    </row>
    <row r="73" spans="1:12" ht="25.5" customHeight="1" x14ac:dyDescent="0.2">
      <c r="A73" s="111" t="s">
        <v>857</v>
      </c>
      <c r="B73" s="97" t="s">
        <v>15</v>
      </c>
      <c r="C73" s="97">
        <v>367</v>
      </c>
      <c r="D73" s="136" t="s">
        <v>1119</v>
      </c>
      <c r="E73" s="75" t="s">
        <v>132</v>
      </c>
      <c r="F73" s="42">
        <v>0</v>
      </c>
      <c r="G73" s="201">
        <v>43373</v>
      </c>
      <c r="H73" s="201">
        <v>43378</v>
      </c>
      <c r="I73" s="97" t="s">
        <v>531</v>
      </c>
      <c r="J73" s="42">
        <v>2097.7399999999998</v>
      </c>
      <c r="K73" s="75"/>
      <c r="L73" s="42"/>
    </row>
    <row r="74" spans="1:12" ht="24" x14ac:dyDescent="0.2">
      <c r="A74" s="111"/>
      <c r="B74" s="97" t="s">
        <v>15</v>
      </c>
      <c r="C74" s="97">
        <v>367</v>
      </c>
      <c r="D74" s="136"/>
      <c r="E74" s="97" t="s">
        <v>132</v>
      </c>
      <c r="F74" s="42">
        <v>0</v>
      </c>
      <c r="G74" s="201">
        <v>43380</v>
      </c>
      <c r="H74" s="201">
        <v>43384</v>
      </c>
      <c r="I74" s="97" t="s">
        <v>531</v>
      </c>
      <c r="J74" s="42">
        <v>843.3</v>
      </c>
      <c r="K74" s="75"/>
      <c r="L74" s="42"/>
    </row>
    <row r="75" spans="1:12" ht="24" x14ac:dyDescent="0.2">
      <c r="A75" s="111"/>
      <c r="B75" s="97" t="s">
        <v>15</v>
      </c>
      <c r="C75" s="97">
        <v>367</v>
      </c>
      <c r="D75" s="136"/>
      <c r="E75" s="97" t="s">
        <v>132</v>
      </c>
      <c r="F75" s="42">
        <v>0</v>
      </c>
      <c r="G75" s="201">
        <v>43387</v>
      </c>
      <c r="H75" s="201">
        <v>43392</v>
      </c>
      <c r="I75" s="97" t="s">
        <v>840</v>
      </c>
      <c r="J75" s="42">
        <v>1217.3</v>
      </c>
      <c r="K75" s="75"/>
      <c r="L75" s="42"/>
    </row>
    <row r="76" spans="1:12" ht="24" x14ac:dyDescent="0.2">
      <c r="A76" s="111"/>
      <c r="B76" s="97" t="s">
        <v>15</v>
      </c>
      <c r="C76" s="97">
        <v>367</v>
      </c>
      <c r="D76" s="136"/>
      <c r="E76" s="97" t="s">
        <v>132</v>
      </c>
      <c r="F76" s="42">
        <v>0</v>
      </c>
      <c r="G76" s="201">
        <v>43402</v>
      </c>
      <c r="H76" s="201">
        <v>43404</v>
      </c>
      <c r="I76" s="97" t="s">
        <v>531</v>
      </c>
      <c r="J76" s="42">
        <v>1167.3</v>
      </c>
      <c r="K76" s="75"/>
      <c r="L76" s="42"/>
    </row>
    <row r="77" spans="1:12" ht="24.2" customHeight="1" x14ac:dyDescent="0.2">
      <c r="A77" s="7" t="s">
        <v>851</v>
      </c>
      <c r="B77" s="97" t="s">
        <v>53</v>
      </c>
      <c r="C77" s="97" t="s">
        <v>852</v>
      </c>
      <c r="D77" s="136" t="s">
        <v>1120</v>
      </c>
      <c r="E77" s="137" t="s">
        <v>132</v>
      </c>
      <c r="F77" s="42">
        <f t="shared" ref="F77:F102" si="2">L77/K77</f>
        <v>1140</v>
      </c>
      <c r="G77" s="203">
        <v>43380</v>
      </c>
      <c r="H77" s="203">
        <v>43383</v>
      </c>
      <c r="I77" s="137" t="s">
        <v>531</v>
      </c>
      <c r="J77" s="42">
        <v>2970.3</v>
      </c>
      <c r="K77" s="75">
        <v>3.5</v>
      </c>
      <c r="L77" s="42">
        <v>3990</v>
      </c>
    </row>
    <row r="78" spans="1:12" ht="27" x14ac:dyDescent="0.2">
      <c r="A78" s="7" t="s">
        <v>1121</v>
      </c>
      <c r="B78" s="97" t="s">
        <v>1122</v>
      </c>
      <c r="C78" s="75">
        <v>32514</v>
      </c>
      <c r="D78" s="136"/>
      <c r="E78" s="137"/>
      <c r="F78" s="42">
        <f t="shared" si="2"/>
        <v>900</v>
      </c>
      <c r="G78" s="203"/>
      <c r="H78" s="203"/>
      <c r="I78" s="137"/>
      <c r="J78" s="42">
        <v>2970.3</v>
      </c>
      <c r="K78" s="75">
        <v>3.5</v>
      </c>
      <c r="L78" s="42">
        <v>3150</v>
      </c>
    </row>
    <row r="79" spans="1:12" ht="24.2" customHeight="1" x14ac:dyDescent="0.2">
      <c r="A79" s="7" t="s">
        <v>931</v>
      </c>
      <c r="B79" s="97" t="s">
        <v>87</v>
      </c>
      <c r="C79" s="75" t="s">
        <v>932</v>
      </c>
      <c r="D79" s="136" t="s">
        <v>1123</v>
      </c>
      <c r="E79" s="137" t="s">
        <v>55</v>
      </c>
      <c r="F79" s="42">
        <f t="shared" si="2"/>
        <v>432</v>
      </c>
      <c r="G79" s="203">
        <v>43404</v>
      </c>
      <c r="H79" s="203">
        <v>43404</v>
      </c>
      <c r="I79" s="137" t="s">
        <v>854</v>
      </c>
      <c r="J79" s="42">
        <v>0</v>
      </c>
      <c r="K79" s="75">
        <v>0.5</v>
      </c>
      <c r="L79" s="42">
        <v>216</v>
      </c>
    </row>
    <row r="80" spans="1:12" ht="27" x14ac:dyDescent="0.2">
      <c r="A80" s="7" t="s">
        <v>927</v>
      </c>
      <c r="B80" s="97" t="s">
        <v>928</v>
      </c>
      <c r="C80" s="75" t="s">
        <v>929</v>
      </c>
      <c r="D80" s="136"/>
      <c r="E80" s="137"/>
      <c r="F80" s="42">
        <f t="shared" si="2"/>
        <v>432</v>
      </c>
      <c r="G80" s="203"/>
      <c r="H80" s="203"/>
      <c r="I80" s="137"/>
      <c r="J80" s="42">
        <v>0</v>
      </c>
      <c r="K80" s="75">
        <v>0.5</v>
      </c>
      <c r="L80" s="42">
        <v>216</v>
      </c>
    </row>
    <row r="81" spans="1:12" ht="26.1" customHeight="1" x14ac:dyDescent="0.2">
      <c r="A81" s="7" t="s">
        <v>1124</v>
      </c>
      <c r="B81" s="97" t="s">
        <v>626</v>
      </c>
      <c r="C81" s="75" t="s">
        <v>1125</v>
      </c>
      <c r="D81" s="136" t="s">
        <v>1126</v>
      </c>
      <c r="E81" s="137" t="s">
        <v>567</v>
      </c>
      <c r="F81" s="42">
        <f t="shared" si="2"/>
        <v>900</v>
      </c>
      <c r="G81" s="203">
        <v>43404</v>
      </c>
      <c r="H81" s="203">
        <v>43407</v>
      </c>
      <c r="I81" s="137" t="s">
        <v>531</v>
      </c>
      <c r="J81" s="42">
        <v>2720.66</v>
      </c>
      <c r="K81" s="75">
        <v>3.5</v>
      </c>
      <c r="L81" s="42">
        <v>3150</v>
      </c>
    </row>
    <row r="82" spans="1:12" ht="27" x14ac:dyDescent="0.2">
      <c r="A82" s="7" t="s">
        <v>38</v>
      </c>
      <c r="B82" s="97" t="s">
        <v>29</v>
      </c>
      <c r="C82" s="97" t="s">
        <v>39</v>
      </c>
      <c r="D82" s="136"/>
      <c r="E82" s="137"/>
      <c r="F82" s="42">
        <f t="shared" si="2"/>
        <v>900</v>
      </c>
      <c r="G82" s="203"/>
      <c r="H82" s="203"/>
      <c r="I82" s="137"/>
      <c r="J82" s="42">
        <v>2720.66</v>
      </c>
      <c r="K82" s="75">
        <v>3.5</v>
      </c>
      <c r="L82" s="42">
        <v>3150</v>
      </c>
    </row>
    <row r="83" spans="1:12" ht="27" x14ac:dyDescent="0.2">
      <c r="A83" s="7" t="s">
        <v>1127</v>
      </c>
      <c r="B83" s="97" t="s">
        <v>87</v>
      </c>
      <c r="C83" s="75" t="s">
        <v>1128</v>
      </c>
      <c r="D83" s="136"/>
      <c r="E83" s="137"/>
      <c r="F83" s="42">
        <f t="shared" si="2"/>
        <v>900</v>
      </c>
      <c r="G83" s="203"/>
      <c r="H83" s="203"/>
      <c r="I83" s="137"/>
      <c r="J83" s="42">
        <v>2720.66</v>
      </c>
      <c r="K83" s="75">
        <v>3.5</v>
      </c>
      <c r="L83" s="42">
        <v>3150</v>
      </c>
    </row>
    <row r="84" spans="1:12" ht="26.1" customHeight="1" x14ac:dyDescent="0.2">
      <c r="A84" s="7" t="s">
        <v>52</v>
      </c>
      <c r="B84" s="97" t="s">
        <v>53</v>
      </c>
      <c r="C84" s="97">
        <v>5703</v>
      </c>
      <c r="D84" s="136" t="s">
        <v>994</v>
      </c>
      <c r="E84" s="137" t="s">
        <v>845</v>
      </c>
      <c r="F84" s="42">
        <f t="shared" si="2"/>
        <v>1140</v>
      </c>
      <c r="G84" s="203">
        <v>43404</v>
      </c>
      <c r="H84" s="203">
        <v>43407</v>
      </c>
      <c r="I84" s="137" t="s">
        <v>854</v>
      </c>
      <c r="J84" s="42">
        <v>0</v>
      </c>
      <c r="K84" s="75">
        <v>3.5</v>
      </c>
      <c r="L84" s="42">
        <v>3990</v>
      </c>
    </row>
    <row r="85" spans="1:12" ht="27" x14ac:dyDescent="0.2">
      <c r="A85" s="7" t="s">
        <v>60</v>
      </c>
      <c r="B85" s="97" t="s">
        <v>61</v>
      </c>
      <c r="C85" s="97" t="s">
        <v>62</v>
      </c>
      <c r="D85" s="136"/>
      <c r="E85" s="137"/>
      <c r="F85" s="42">
        <f t="shared" si="2"/>
        <v>360</v>
      </c>
      <c r="G85" s="203"/>
      <c r="H85" s="203"/>
      <c r="I85" s="137"/>
      <c r="J85" s="42"/>
      <c r="K85" s="75">
        <v>3.5</v>
      </c>
      <c r="L85" s="42">
        <v>1260</v>
      </c>
    </row>
    <row r="86" spans="1:12" ht="27" x14ac:dyDescent="0.2">
      <c r="A86" s="7" t="s">
        <v>888</v>
      </c>
      <c r="B86" s="97" t="s">
        <v>87</v>
      </c>
      <c r="C86" s="75">
        <v>83518</v>
      </c>
      <c r="D86" s="136"/>
      <c r="E86" s="137"/>
      <c r="F86" s="42">
        <f t="shared" si="2"/>
        <v>360</v>
      </c>
      <c r="G86" s="203"/>
      <c r="H86" s="203"/>
      <c r="I86" s="137"/>
      <c r="J86" s="42"/>
      <c r="K86" s="75">
        <v>3.5</v>
      </c>
      <c r="L86" s="42">
        <v>1260</v>
      </c>
    </row>
    <row r="87" spans="1:12" ht="27" x14ac:dyDescent="0.2">
      <c r="A87" s="7" t="s">
        <v>1129</v>
      </c>
      <c r="B87" s="97" t="s">
        <v>979</v>
      </c>
      <c r="C87" s="75" t="s">
        <v>1130</v>
      </c>
      <c r="D87" s="136"/>
      <c r="E87" s="137"/>
      <c r="F87" s="42">
        <f t="shared" si="2"/>
        <v>360</v>
      </c>
      <c r="G87" s="203"/>
      <c r="H87" s="203"/>
      <c r="I87" s="137"/>
      <c r="J87" s="42"/>
      <c r="K87" s="75">
        <v>3.5</v>
      </c>
      <c r="L87" s="42">
        <v>1260</v>
      </c>
    </row>
    <row r="88" spans="1:12" ht="27" x14ac:dyDescent="0.2">
      <c r="A88" s="7" t="s">
        <v>927</v>
      </c>
      <c r="B88" s="97" t="s">
        <v>928</v>
      </c>
      <c r="C88" s="75" t="s">
        <v>929</v>
      </c>
      <c r="D88" s="101" t="s">
        <v>930</v>
      </c>
      <c r="E88" s="97" t="s">
        <v>55</v>
      </c>
      <c r="F88" s="42">
        <f t="shared" si="2"/>
        <v>360</v>
      </c>
      <c r="G88" s="201">
        <v>43342</v>
      </c>
      <c r="H88" s="201">
        <v>43342</v>
      </c>
      <c r="I88" s="97" t="s">
        <v>854</v>
      </c>
      <c r="J88" s="42">
        <v>0</v>
      </c>
      <c r="K88" s="75">
        <v>0.5</v>
      </c>
      <c r="L88" s="42">
        <v>180</v>
      </c>
    </row>
    <row r="89" spans="1:12" ht="27" x14ac:dyDescent="0.2">
      <c r="A89" s="7" t="s">
        <v>933</v>
      </c>
      <c r="B89" s="97" t="s">
        <v>87</v>
      </c>
      <c r="C89" s="75" t="s">
        <v>934</v>
      </c>
      <c r="D89" s="101" t="s">
        <v>930</v>
      </c>
      <c r="E89" s="97" t="s">
        <v>55</v>
      </c>
      <c r="F89" s="42">
        <f t="shared" si="2"/>
        <v>360</v>
      </c>
      <c r="G89" s="201">
        <v>43342</v>
      </c>
      <c r="H89" s="201">
        <v>43342</v>
      </c>
      <c r="I89" s="97" t="s">
        <v>854</v>
      </c>
      <c r="J89" s="42">
        <v>0</v>
      </c>
      <c r="K89" s="75">
        <v>0.5</v>
      </c>
      <c r="L89" s="42">
        <v>180</v>
      </c>
    </row>
    <row r="90" spans="1:12" ht="27" x14ac:dyDescent="0.2">
      <c r="A90" s="7" t="s">
        <v>727</v>
      </c>
      <c r="B90" s="97" t="s">
        <v>179</v>
      </c>
      <c r="C90" s="75" t="s">
        <v>728</v>
      </c>
      <c r="D90" s="101" t="s">
        <v>930</v>
      </c>
      <c r="E90" s="97" t="s">
        <v>55</v>
      </c>
      <c r="F90" s="42">
        <f t="shared" si="2"/>
        <v>360</v>
      </c>
      <c r="G90" s="201">
        <v>43342</v>
      </c>
      <c r="H90" s="201">
        <v>43342</v>
      </c>
      <c r="I90" s="97" t="s">
        <v>854</v>
      </c>
      <c r="J90" s="42">
        <v>0</v>
      </c>
      <c r="K90" s="75">
        <v>0.5</v>
      </c>
      <c r="L90" s="42">
        <v>180</v>
      </c>
    </row>
    <row r="91" spans="1:12" ht="24" x14ac:dyDescent="0.2">
      <c r="A91" s="7" t="s">
        <v>931</v>
      </c>
      <c r="B91" s="97" t="s">
        <v>87</v>
      </c>
      <c r="C91" s="75" t="s">
        <v>932</v>
      </c>
      <c r="D91" s="101" t="s">
        <v>930</v>
      </c>
      <c r="E91" s="97" t="s">
        <v>55</v>
      </c>
      <c r="F91" s="42">
        <f t="shared" si="2"/>
        <v>360</v>
      </c>
      <c r="G91" s="201">
        <v>43342</v>
      </c>
      <c r="H91" s="201">
        <v>43342</v>
      </c>
      <c r="I91" s="97" t="s">
        <v>854</v>
      </c>
      <c r="J91" s="42">
        <v>0</v>
      </c>
      <c r="K91" s="75">
        <v>0.5</v>
      </c>
      <c r="L91" s="42">
        <v>180</v>
      </c>
    </row>
    <row r="92" spans="1:12" ht="26.1" customHeight="1" x14ac:dyDescent="0.2">
      <c r="A92" s="7" t="s">
        <v>135</v>
      </c>
      <c r="B92" s="97" t="s">
        <v>69</v>
      </c>
      <c r="C92" s="97" t="s">
        <v>136</v>
      </c>
      <c r="D92" s="136" t="s">
        <v>1131</v>
      </c>
      <c r="E92" s="137" t="s">
        <v>1132</v>
      </c>
      <c r="F92" s="42">
        <f t="shared" si="2"/>
        <v>360</v>
      </c>
      <c r="G92" s="203">
        <v>43403</v>
      </c>
      <c r="H92" s="203">
        <v>43406</v>
      </c>
      <c r="I92" s="137" t="s">
        <v>854</v>
      </c>
      <c r="J92" s="42">
        <v>0</v>
      </c>
      <c r="K92" s="75">
        <v>3.5</v>
      </c>
      <c r="L92" s="42">
        <v>1260</v>
      </c>
    </row>
    <row r="93" spans="1:12" ht="27" x14ac:dyDescent="0.2">
      <c r="A93" s="7" t="s">
        <v>1113</v>
      </c>
      <c r="B93" s="97" t="s">
        <v>773</v>
      </c>
      <c r="C93" s="75">
        <v>401</v>
      </c>
      <c r="D93" s="136"/>
      <c r="E93" s="137"/>
      <c r="F93" s="42">
        <f t="shared" si="2"/>
        <v>360</v>
      </c>
      <c r="G93" s="203"/>
      <c r="H93" s="203"/>
      <c r="I93" s="137"/>
      <c r="J93" s="42">
        <v>0</v>
      </c>
      <c r="K93" s="75">
        <v>3.5</v>
      </c>
      <c r="L93" s="42">
        <v>1260</v>
      </c>
    </row>
    <row r="94" spans="1:12" ht="27" x14ac:dyDescent="0.2">
      <c r="A94" s="7" t="s">
        <v>46</v>
      </c>
      <c r="B94" s="97" t="s">
        <v>47</v>
      </c>
      <c r="C94" s="97" t="s">
        <v>48</v>
      </c>
      <c r="D94" s="136"/>
      <c r="E94" s="137"/>
      <c r="F94" s="42">
        <f t="shared" si="2"/>
        <v>360</v>
      </c>
      <c r="G94" s="203"/>
      <c r="H94" s="203"/>
      <c r="I94" s="137"/>
      <c r="J94" s="42">
        <v>0</v>
      </c>
      <c r="K94" s="75">
        <v>3.5</v>
      </c>
      <c r="L94" s="42">
        <v>1260</v>
      </c>
    </row>
    <row r="95" spans="1:12" ht="27" x14ac:dyDescent="0.2">
      <c r="A95" s="7" t="s">
        <v>49</v>
      </c>
      <c r="B95" s="97" t="s">
        <v>50</v>
      </c>
      <c r="C95" s="97" t="s">
        <v>51</v>
      </c>
      <c r="D95" s="136"/>
      <c r="E95" s="137"/>
      <c r="F95" s="42">
        <f t="shared" si="2"/>
        <v>360</v>
      </c>
      <c r="G95" s="203"/>
      <c r="H95" s="203"/>
      <c r="I95" s="137"/>
      <c r="J95" s="42">
        <v>0</v>
      </c>
      <c r="K95" s="75">
        <v>3.5</v>
      </c>
      <c r="L95" s="42">
        <v>1260</v>
      </c>
    </row>
    <row r="96" spans="1:12" ht="26.1" customHeight="1" x14ac:dyDescent="0.2">
      <c r="A96" s="7" t="s">
        <v>46</v>
      </c>
      <c r="B96" s="97" t="s">
        <v>47</v>
      </c>
      <c r="C96" s="97" t="s">
        <v>48</v>
      </c>
      <c r="D96" s="136" t="s">
        <v>1133</v>
      </c>
      <c r="E96" s="137" t="s">
        <v>1134</v>
      </c>
      <c r="F96" s="42">
        <f t="shared" si="2"/>
        <v>360</v>
      </c>
      <c r="G96" s="203">
        <v>43397</v>
      </c>
      <c r="H96" s="203">
        <v>43400</v>
      </c>
      <c r="I96" s="137" t="s">
        <v>854</v>
      </c>
      <c r="J96" s="42">
        <v>0</v>
      </c>
      <c r="K96" s="75">
        <v>3.5</v>
      </c>
      <c r="L96" s="42">
        <v>1260</v>
      </c>
    </row>
    <row r="97" spans="1:12" ht="27" x14ac:dyDescent="0.2">
      <c r="A97" s="7" t="s">
        <v>1005</v>
      </c>
      <c r="B97" s="97" t="s">
        <v>1006</v>
      </c>
      <c r="C97" s="75" t="s">
        <v>1007</v>
      </c>
      <c r="D97" s="136"/>
      <c r="E97" s="137"/>
      <c r="F97" s="42">
        <f t="shared" si="2"/>
        <v>360</v>
      </c>
      <c r="G97" s="203"/>
      <c r="H97" s="203"/>
      <c r="I97" s="137"/>
      <c r="J97" s="42">
        <v>0</v>
      </c>
      <c r="K97" s="75">
        <v>3.5</v>
      </c>
      <c r="L97" s="42">
        <v>1260</v>
      </c>
    </row>
    <row r="98" spans="1:12" ht="27" x14ac:dyDescent="0.2">
      <c r="A98" s="7" t="s">
        <v>36</v>
      </c>
      <c r="B98" s="97" t="s">
        <v>29</v>
      </c>
      <c r="C98" s="97" t="s">
        <v>37</v>
      </c>
      <c r="D98" s="136"/>
      <c r="E98" s="137"/>
      <c r="F98" s="42">
        <f t="shared" si="2"/>
        <v>360</v>
      </c>
      <c r="G98" s="203"/>
      <c r="H98" s="203"/>
      <c r="I98" s="137"/>
      <c r="J98" s="42">
        <v>0</v>
      </c>
      <c r="K98" s="75">
        <v>3.5</v>
      </c>
      <c r="L98" s="42">
        <v>1260</v>
      </c>
    </row>
    <row r="99" spans="1:12" ht="24" x14ac:dyDescent="0.2">
      <c r="A99" s="7" t="s">
        <v>84</v>
      </c>
      <c r="B99" s="97" t="s">
        <v>29</v>
      </c>
      <c r="C99" s="97" t="s">
        <v>85</v>
      </c>
      <c r="D99" s="136"/>
      <c r="E99" s="137"/>
      <c r="F99" s="42">
        <f t="shared" si="2"/>
        <v>360</v>
      </c>
      <c r="G99" s="203"/>
      <c r="H99" s="203"/>
      <c r="I99" s="137"/>
      <c r="J99" s="42">
        <v>0</v>
      </c>
      <c r="K99" s="75">
        <v>3.5</v>
      </c>
      <c r="L99" s="42">
        <v>1260</v>
      </c>
    </row>
    <row r="100" spans="1:12" ht="48" x14ac:dyDescent="0.2">
      <c r="A100" s="7" t="s">
        <v>1135</v>
      </c>
      <c r="B100" s="97" t="s">
        <v>53</v>
      </c>
      <c r="C100" s="75">
        <v>5150</v>
      </c>
      <c r="D100" s="101" t="s">
        <v>1136</v>
      </c>
      <c r="E100" s="97" t="s">
        <v>132</v>
      </c>
      <c r="F100" s="42">
        <f t="shared" si="2"/>
        <v>1140</v>
      </c>
      <c r="G100" s="201">
        <v>43410</v>
      </c>
      <c r="H100" s="201">
        <v>43413</v>
      </c>
      <c r="I100" s="97" t="s">
        <v>531</v>
      </c>
      <c r="J100" s="42">
        <v>1619.3</v>
      </c>
      <c r="K100" s="75">
        <v>3.5</v>
      </c>
      <c r="L100" s="42">
        <v>3990</v>
      </c>
    </row>
    <row r="101" spans="1:12" ht="48" x14ac:dyDescent="0.2">
      <c r="A101" s="7" t="s">
        <v>999</v>
      </c>
      <c r="B101" s="97" t="s">
        <v>1000</v>
      </c>
      <c r="C101" s="75" t="s">
        <v>1001</v>
      </c>
      <c r="D101" s="101" t="s">
        <v>1136</v>
      </c>
      <c r="E101" s="97" t="s">
        <v>132</v>
      </c>
      <c r="F101" s="42">
        <f t="shared" si="2"/>
        <v>1140</v>
      </c>
      <c r="G101" s="201">
        <v>43410</v>
      </c>
      <c r="H101" s="201">
        <v>43413</v>
      </c>
      <c r="I101" s="97" t="s">
        <v>531</v>
      </c>
      <c r="J101" s="42">
        <v>1619.3</v>
      </c>
      <c r="K101" s="75">
        <v>3.5</v>
      </c>
      <c r="L101" s="42">
        <v>3990</v>
      </c>
    </row>
    <row r="102" spans="1:12" ht="36" x14ac:dyDescent="0.2">
      <c r="A102" s="7" t="s">
        <v>1135</v>
      </c>
      <c r="B102" s="97" t="s">
        <v>53</v>
      </c>
      <c r="C102" s="75">
        <v>5150</v>
      </c>
      <c r="D102" s="101" t="s">
        <v>1137</v>
      </c>
      <c r="E102" s="75" t="s">
        <v>132</v>
      </c>
      <c r="F102" s="42">
        <f t="shared" si="2"/>
        <v>1140</v>
      </c>
      <c r="G102" s="201">
        <v>43410</v>
      </c>
      <c r="H102" s="201">
        <v>43413</v>
      </c>
      <c r="I102" s="97" t="s">
        <v>531</v>
      </c>
      <c r="J102" s="42">
        <v>1619.3</v>
      </c>
      <c r="K102" s="75">
        <v>3.5</v>
      </c>
      <c r="L102" s="42">
        <v>3990</v>
      </c>
    </row>
    <row r="103" spans="1:12" ht="36" x14ac:dyDescent="0.2">
      <c r="A103" s="7" t="s">
        <v>1135</v>
      </c>
      <c r="B103" s="97" t="s">
        <v>53</v>
      </c>
      <c r="C103" s="75">
        <v>5150</v>
      </c>
      <c r="D103" s="101" t="s">
        <v>1137</v>
      </c>
      <c r="E103" s="75" t="s">
        <v>132</v>
      </c>
      <c r="F103" s="75" t="s">
        <v>132</v>
      </c>
      <c r="G103" s="201">
        <v>43410</v>
      </c>
      <c r="H103" s="201">
        <v>43413</v>
      </c>
      <c r="I103" s="97" t="s">
        <v>531</v>
      </c>
      <c r="J103" s="42">
        <v>3990</v>
      </c>
      <c r="K103" s="216">
        <v>3.5</v>
      </c>
      <c r="L103" s="42">
        <v>1589.32</v>
      </c>
    </row>
    <row r="104" spans="1:12" x14ac:dyDescent="0.2">
      <c r="A104" s="13"/>
      <c r="B104" s="61"/>
      <c r="C104" s="62"/>
      <c r="D104" s="220"/>
      <c r="E104" s="20"/>
      <c r="F104" s="19"/>
      <c r="G104" s="19"/>
      <c r="H104" s="20"/>
      <c r="I104" s="190" t="s">
        <v>92</v>
      </c>
      <c r="J104" s="64">
        <f>SUM(J4:J103)</f>
        <v>94905.740000000049</v>
      </c>
      <c r="K104" s="65">
        <f>SUM(K4:K103)</f>
        <v>324</v>
      </c>
      <c r="L104" s="64">
        <f>SUM(L4:L103)</f>
        <v>234291.12</v>
      </c>
    </row>
    <row r="105" spans="1:12" x14ac:dyDescent="0.2">
      <c r="B105" s="23"/>
      <c r="D105" s="193"/>
    </row>
    <row r="106" spans="1:12" x14ac:dyDescent="0.2">
      <c r="B106" s="23"/>
      <c r="D106" s="193"/>
    </row>
    <row r="107" spans="1:12" x14ac:dyDescent="0.2">
      <c r="B107" s="23"/>
      <c r="D107" s="193"/>
    </row>
    <row r="108" spans="1:12" x14ac:dyDescent="0.2">
      <c r="B108" s="23"/>
      <c r="D108" s="193"/>
    </row>
    <row r="109" spans="1:12" x14ac:dyDescent="0.2">
      <c r="B109" s="23"/>
      <c r="D109" s="193"/>
    </row>
    <row r="110" spans="1:12" x14ac:dyDescent="0.2">
      <c r="B110" s="23"/>
      <c r="D110" s="193"/>
      <c r="I110" s="41"/>
      <c r="J110" s="41"/>
    </row>
    <row r="111" spans="1:12" x14ac:dyDescent="0.2">
      <c r="D111" s="193"/>
    </row>
    <row r="112" spans="1:12" x14ac:dyDescent="0.2">
      <c r="D112" s="193"/>
    </row>
    <row r="113" spans="4:4" x14ac:dyDescent="0.2">
      <c r="D113" s="193"/>
    </row>
    <row r="114" spans="4:4" x14ac:dyDescent="0.2">
      <c r="D114" s="193"/>
    </row>
    <row r="115" spans="4:4" x14ac:dyDescent="0.2">
      <c r="D115" s="193"/>
    </row>
  </sheetData>
  <mergeCells count="142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4:D5"/>
    <mergeCell ref="E4:E5"/>
    <mergeCell ref="G4:G5"/>
    <mergeCell ref="H4:H5"/>
    <mergeCell ref="I4:I5"/>
    <mergeCell ref="D7:D9"/>
    <mergeCell ref="E7:E9"/>
    <mergeCell ref="G7:G9"/>
    <mergeCell ref="H7:H9"/>
    <mergeCell ref="I7:I9"/>
    <mergeCell ref="D10:D11"/>
    <mergeCell ref="E10:E11"/>
    <mergeCell ref="G10:G11"/>
    <mergeCell ref="H10:H11"/>
    <mergeCell ref="I10:I11"/>
    <mergeCell ref="D12:D13"/>
    <mergeCell ref="E12:E13"/>
    <mergeCell ref="G12:G13"/>
    <mergeCell ref="H12:H13"/>
    <mergeCell ref="I12:I13"/>
    <mergeCell ref="D15:D16"/>
    <mergeCell ref="E15:E16"/>
    <mergeCell ref="G15:G16"/>
    <mergeCell ref="H15:H16"/>
    <mergeCell ref="I15:I16"/>
    <mergeCell ref="D19:D21"/>
    <mergeCell ref="E19:E21"/>
    <mergeCell ref="G19:G21"/>
    <mergeCell ref="H19:H21"/>
    <mergeCell ref="I19:I21"/>
    <mergeCell ref="D24:D25"/>
    <mergeCell ref="E24:E25"/>
    <mergeCell ref="G24:G25"/>
    <mergeCell ref="H24:H25"/>
    <mergeCell ref="I24:I25"/>
    <mergeCell ref="D26:D27"/>
    <mergeCell ref="E26:E27"/>
    <mergeCell ref="G26:G27"/>
    <mergeCell ref="H26:H27"/>
    <mergeCell ref="I26:I27"/>
    <mergeCell ref="D28:D31"/>
    <mergeCell ref="E28:E31"/>
    <mergeCell ref="G28:G31"/>
    <mergeCell ref="H28:H31"/>
    <mergeCell ref="I28:I31"/>
    <mergeCell ref="D32:D34"/>
    <mergeCell ref="E32:E34"/>
    <mergeCell ref="G32:G34"/>
    <mergeCell ref="H32:H34"/>
    <mergeCell ref="I32:I34"/>
    <mergeCell ref="D35:D38"/>
    <mergeCell ref="E35:E38"/>
    <mergeCell ref="G35:G38"/>
    <mergeCell ref="H35:H38"/>
    <mergeCell ref="I35:I38"/>
    <mergeCell ref="D39:D42"/>
    <mergeCell ref="E39:E42"/>
    <mergeCell ref="G39:G42"/>
    <mergeCell ref="H39:H42"/>
    <mergeCell ref="I39:I42"/>
    <mergeCell ref="D44:D45"/>
    <mergeCell ref="E44:E45"/>
    <mergeCell ref="G44:G45"/>
    <mergeCell ref="H44:H45"/>
    <mergeCell ref="I44:I45"/>
    <mergeCell ref="D47:D50"/>
    <mergeCell ref="E47:E50"/>
    <mergeCell ref="G47:G50"/>
    <mergeCell ref="H47:H50"/>
    <mergeCell ref="I47:I50"/>
    <mergeCell ref="D51:D54"/>
    <mergeCell ref="E51:E54"/>
    <mergeCell ref="G51:G54"/>
    <mergeCell ref="H51:H54"/>
    <mergeCell ref="I51:I54"/>
    <mergeCell ref="D55:D56"/>
    <mergeCell ref="E55:E56"/>
    <mergeCell ref="G55:G56"/>
    <mergeCell ref="H55:H56"/>
    <mergeCell ref="I55:I56"/>
    <mergeCell ref="D57:D58"/>
    <mergeCell ref="E57:E58"/>
    <mergeCell ref="G57:G58"/>
    <mergeCell ref="H57:H58"/>
    <mergeCell ref="I57:I58"/>
    <mergeCell ref="D59:D61"/>
    <mergeCell ref="E59:E61"/>
    <mergeCell ref="G59:G61"/>
    <mergeCell ref="H59:H61"/>
    <mergeCell ref="I59:I61"/>
    <mergeCell ref="D63:D66"/>
    <mergeCell ref="E63:E66"/>
    <mergeCell ref="G63:G66"/>
    <mergeCell ref="H63:H66"/>
    <mergeCell ref="I63:I66"/>
    <mergeCell ref="D67:D71"/>
    <mergeCell ref="E67:E71"/>
    <mergeCell ref="G67:G71"/>
    <mergeCell ref="H67:H71"/>
    <mergeCell ref="I67:I71"/>
    <mergeCell ref="A73:A76"/>
    <mergeCell ref="D73:D76"/>
    <mergeCell ref="D77:D78"/>
    <mergeCell ref="E77:E78"/>
    <mergeCell ref="G77:G78"/>
    <mergeCell ref="H77:H78"/>
    <mergeCell ref="I77:I78"/>
    <mergeCell ref="D79:D80"/>
    <mergeCell ref="E79:E80"/>
    <mergeCell ref="G79:G80"/>
    <mergeCell ref="H79:H80"/>
    <mergeCell ref="I79:I80"/>
    <mergeCell ref="D81:D83"/>
    <mergeCell ref="E81:E83"/>
    <mergeCell ref="G81:G83"/>
    <mergeCell ref="H81:H83"/>
    <mergeCell ref="I81:I83"/>
    <mergeCell ref="D84:D87"/>
    <mergeCell ref="E84:E87"/>
    <mergeCell ref="G84:G87"/>
    <mergeCell ref="H84:H87"/>
    <mergeCell ref="I84:I87"/>
    <mergeCell ref="D92:D95"/>
    <mergeCell ref="E92:E95"/>
    <mergeCell ref="G92:G95"/>
    <mergeCell ref="H92:H95"/>
    <mergeCell ref="I92:I95"/>
    <mergeCell ref="D96:D99"/>
    <mergeCell ref="E96:E99"/>
    <mergeCell ref="G96:G99"/>
    <mergeCell ref="H96:H99"/>
    <mergeCell ref="I96:I99"/>
  </mergeCells>
  <pageMargins left="0.51180555555555496" right="0.51180555555555496" top="0.78749999999999998" bottom="0.78749999999999998" header="0.51180555555555496" footer="0.51180555555555496"/>
  <pageSetup paperSize="9" scale="65" firstPageNumber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B3" zoomScaleNormal="100" zoomScalePageLayoutView="60" workbookViewId="0">
      <selection activeCell="P50" sqref="P50"/>
    </sheetView>
  </sheetViews>
  <sheetFormatPr defaultRowHeight="14.25" x14ac:dyDescent="0.2"/>
  <cols>
    <col min="1" max="1" width="20.75"/>
    <col min="2" max="2" width="12.375" customWidth="1"/>
    <col min="3" max="3" width="8.75"/>
    <col min="4" max="4" width="21"/>
    <col min="5" max="5" width="8.75"/>
    <col min="6" max="6" width="11.125"/>
    <col min="7" max="9" width="8.75"/>
    <col min="10" max="10" width="12"/>
    <col min="11" max="11" width="8.75"/>
    <col min="12" max="12" width="12.375"/>
    <col min="13" max="13" width="8.75" customWidth="1"/>
    <col min="14" max="1025" width="8.75"/>
  </cols>
  <sheetData>
    <row r="1" spans="1:12" ht="30.75" customHeight="1" x14ac:dyDescent="0.2">
      <c r="A1" s="221" t="s">
        <v>1138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2" ht="14.85" customHeight="1" x14ac:dyDescent="0.2">
      <c r="A2" s="210" t="s">
        <v>0</v>
      </c>
      <c r="B2" s="211" t="s">
        <v>947</v>
      </c>
      <c r="C2" s="210" t="s">
        <v>401</v>
      </c>
      <c r="D2" s="211" t="s">
        <v>3</v>
      </c>
      <c r="E2" s="211" t="s">
        <v>4</v>
      </c>
      <c r="F2" s="211" t="s">
        <v>5</v>
      </c>
      <c r="G2" s="211" t="s">
        <v>6</v>
      </c>
      <c r="H2" s="211"/>
      <c r="I2" s="211" t="s">
        <v>948</v>
      </c>
      <c r="J2" s="211"/>
      <c r="K2" s="212" t="s">
        <v>949</v>
      </c>
      <c r="L2" s="212"/>
    </row>
    <row r="3" spans="1:12" ht="39.200000000000003" customHeight="1" x14ac:dyDescent="0.2">
      <c r="A3" s="210"/>
      <c r="B3" s="211"/>
      <c r="C3" s="210"/>
      <c r="D3" s="211"/>
      <c r="E3" s="211"/>
      <c r="F3" s="211"/>
      <c r="G3" s="105" t="s">
        <v>950</v>
      </c>
      <c r="H3" s="105" t="s">
        <v>951</v>
      </c>
      <c r="I3" s="105" t="s">
        <v>952</v>
      </c>
      <c r="J3" s="213" t="s">
        <v>12</v>
      </c>
      <c r="K3" s="105" t="s">
        <v>13</v>
      </c>
      <c r="L3" s="106" t="s">
        <v>12</v>
      </c>
    </row>
    <row r="4" spans="1:12" ht="24" x14ac:dyDescent="0.2">
      <c r="A4" s="217" t="s">
        <v>891</v>
      </c>
      <c r="B4" s="97" t="s">
        <v>892</v>
      </c>
      <c r="C4" s="75">
        <v>33499</v>
      </c>
      <c r="D4" s="101" t="s">
        <v>1139</v>
      </c>
      <c r="E4" s="97" t="s">
        <v>550</v>
      </c>
      <c r="F4" s="77">
        <f>L4/K4</f>
        <v>900</v>
      </c>
      <c r="G4" s="201">
        <v>43411</v>
      </c>
      <c r="H4" s="201">
        <v>43414</v>
      </c>
      <c r="I4" s="97" t="s">
        <v>1320</v>
      </c>
      <c r="J4" s="200">
        <v>1454.42</v>
      </c>
      <c r="K4" s="75">
        <v>3.5</v>
      </c>
      <c r="L4" s="42">
        <v>3150</v>
      </c>
    </row>
    <row r="5" spans="1:12" ht="24" x14ac:dyDescent="0.2">
      <c r="A5" s="217" t="s">
        <v>104</v>
      </c>
      <c r="B5" s="202" t="s">
        <v>15</v>
      </c>
      <c r="C5" s="202" t="s">
        <v>105</v>
      </c>
      <c r="D5" s="101" t="s">
        <v>1139</v>
      </c>
      <c r="E5" s="97" t="s">
        <v>550</v>
      </c>
      <c r="F5" s="42">
        <f>L5/K5</f>
        <v>1140</v>
      </c>
      <c r="G5" s="201">
        <v>43411</v>
      </c>
      <c r="H5" s="201">
        <v>43414</v>
      </c>
      <c r="I5" s="97" t="s">
        <v>1320</v>
      </c>
      <c r="J5" s="200">
        <v>3294.2</v>
      </c>
      <c r="K5" s="75">
        <v>3.5</v>
      </c>
      <c r="L5" s="42">
        <v>3990</v>
      </c>
    </row>
    <row r="6" spans="1:12" ht="24" x14ac:dyDescent="0.2">
      <c r="A6" s="217" t="s">
        <v>857</v>
      </c>
      <c r="B6" s="202" t="s">
        <v>15</v>
      </c>
      <c r="C6" s="202">
        <v>367</v>
      </c>
      <c r="D6" s="101" t="s">
        <v>1140</v>
      </c>
      <c r="E6" s="97" t="s">
        <v>132</v>
      </c>
      <c r="F6" s="42">
        <v>0</v>
      </c>
      <c r="G6" s="201">
        <v>43422</v>
      </c>
      <c r="H6" s="201">
        <v>43427</v>
      </c>
      <c r="I6" s="97" t="s">
        <v>1320</v>
      </c>
      <c r="J6" s="200">
        <v>2918.3</v>
      </c>
      <c r="K6" s="75">
        <v>0</v>
      </c>
      <c r="L6" s="42">
        <v>0</v>
      </c>
    </row>
    <row r="7" spans="1:12" ht="36" x14ac:dyDescent="0.2">
      <c r="A7" s="217" t="s">
        <v>863</v>
      </c>
      <c r="B7" s="202" t="s">
        <v>53</v>
      </c>
      <c r="C7" s="202">
        <v>88200</v>
      </c>
      <c r="D7" s="101" t="s">
        <v>1141</v>
      </c>
      <c r="E7" s="97" t="s">
        <v>132</v>
      </c>
      <c r="F7" s="42">
        <f t="shared" ref="F7:F15" si="0">L7/K7</f>
        <v>1140</v>
      </c>
      <c r="G7" s="201">
        <v>43411</v>
      </c>
      <c r="H7" s="201">
        <v>43412</v>
      </c>
      <c r="I7" s="97" t="s">
        <v>1320</v>
      </c>
      <c r="J7" s="200">
        <v>3107.3</v>
      </c>
      <c r="K7" s="75">
        <v>1.5</v>
      </c>
      <c r="L7" s="42">
        <v>1710</v>
      </c>
    </row>
    <row r="8" spans="1:12" ht="24.2" customHeight="1" x14ac:dyDescent="0.2">
      <c r="A8" s="217" t="s">
        <v>569</v>
      </c>
      <c r="B8" s="97" t="s">
        <v>570</v>
      </c>
      <c r="C8" s="75">
        <v>32158</v>
      </c>
      <c r="D8" s="136" t="s">
        <v>1139</v>
      </c>
      <c r="E8" s="137" t="s">
        <v>550</v>
      </c>
      <c r="F8" s="42">
        <f t="shared" si="0"/>
        <v>900</v>
      </c>
      <c r="G8" s="203">
        <v>43411</v>
      </c>
      <c r="H8" s="203">
        <v>43414</v>
      </c>
      <c r="I8" s="137" t="s">
        <v>1320</v>
      </c>
      <c r="J8" s="222">
        <v>2290.1999999999998</v>
      </c>
      <c r="K8" s="75">
        <v>3.5</v>
      </c>
      <c r="L8" s="42">
        <v>3150</v>
      </c>
    </row>
    <row r="9" spans="1:12" ht="24" x14ac:dyDescent="0.2">
      <c r="A9" s="217" t="s">
        <v>114</v>
      </c>
      <c r="B9" s="202" t="s">
        <v>115</v>
      </c>
      <c r="C9" s="202" t="s">
        <v>116</v>
      </c>
      <c r="D9" s="136"/>
      <c r="E9" s="137"/>
      <c r="F9" s="42">
        <f t="shared" si="0"/>
        <v>900</v>
      </c>
      <c r="G9" s="203"/>
      <c r="H9" s="203"/>
      <c r="I9" s="137"/>
      <c r="J9" s="222">
        <v>1511.56</v>
      </c>
      <c r="K9" s="75">
        <v>3.5</v>
      </c>
      <c r="L9" s="42">
        <v>3150</v>
      </c>
    </row>
    <row r="10" spans="1:12" ht="24" x14ac:dyDescent="0.2">
      <c r="A10" s="217" t="s">
        <v>770</v>
      </c>
      <c r="B10" s="202" t="s">
        <v>53</v>
      </c>
      <c r="C10" s="202">
        <v>5436</v>
      </c>
      <c r="D10" s="101" t="s">
        <v>1139</v>
      </c>
      <c r="E10" s="97" t="s">
        <v>550</v>
      </c>
      <c r="F10" s="42">
        <f t="shared" si="0"/>
        <v>1140</v>
      </c>
      <c r="G10" s="201">
        <v>43411</v>
      </c>
      <c r="H10" s="201">
        <v>43414</v>
      </c>
      <c r="I10" s="97" t="s">
        <v>1320</v>
      </c>
      <c r="J10" s="200">
        <v>2650.18</v>
      </c>
      <c r="K10" s="75">
        <v>3.5</v>
      </c>
      <c r="L10" s="42">
        <v>3990</v>
      </c>
    </row>
    <row r="11" spans="1:12" ht="24.2" customHeight="1" x14ac:dyDescent="0.2">
      <c r="A11" s="217" t="s">
        <v>46</v>
      </c>
      <c r="B11" s="202" t="s">
        <v>47</v>
      </c>
      <c r="C11" s="202" t="s">
        <v>48</v>
      </c>
      <c r="D11" s="136" t="s">
        <v>1142</v>
      </c>
      <c r="E11" s="137" t="s">
        <v>1143</v>
      </c>
      <c r="F11" s="42">
        <f t="shared" si="0"/>
        <v>720</v>
      </c>
      <c r="G11" s="203">
        <v>43412</v>
      </c>
      <c r="H11" s="203">
        <v>43415</v>
      </c>
      <c r="I11" s="137" t="s">
        <v>1320</v>
      </c>
      <c r="J11" s="222">
        <v>1846.33</v>
      </c>
      <c r="K11" s="75">
        <v>3.5</v>
      </c>
      <c r="L11" s="42">
        <v>2520</v>
      </c>
    </row>
    <row r="12" spans="1:12" ht="24" x14ac:dyDescent="0.2">
      <c r="A12" s="217" t="s">
        <v>1005</v>
      </c>
      <c r="B12" s="97" t="s">
        <v>1006</v>
      </c>
      <c r="C12" s="75" t="s">
        <v>1007</v>
      </c>
      <c r="D12" s="136"/>
      <c r="E12" s="137"/>
      <c r="F12" s="42">
        <f t="shared" si="0"/>
        <v>720</v>
      </c>
      <c r="G12" s="203"/>
      <c r="H12" s="203"/>
      <c r="I12" s="137"/>
      <c r="J12" s="222">
        <v>1846.33</v>
      </c>
      <c r="K12" s="75">
        <v>3.5</v>
      </c>
      <c r="L12" s="42">
        <v>2520</v>
      </c>
    </row>
    <row r="13" spans="1:12" ht="36" x14ac:dyDescent="0.2">
      <c r="A13" s="217" t="s">
        <v>911</v>
      </c>
      <c r="B13" s="97" t="s">
        <v>15</v>
      </c>
      <c r="C13" s="75">
        <v>17086</v>
      </c>
      <c r="D13" s="101" t="s">
        <v>1144</v>
      </c>
      <c r="E13" s="97" t="s">
        <v>866</v>
      </c>
      <c r="F13" s="42">
        <f t="shared" si="0"/>
        <v>1140</v>
      </c>
      <c r="G13" s="201">
        <v>43341</v>
      </c>
      <c r="H13" s="201">
        <v>43344</v>
      </c>
      <c r="I13" s="97" t="s">
        <v>1320</v>
      </c>
      <c r="J13" s="200">
        <v>1475.86</v>
      </c>
      <c r="K13" s="75">
        <v>2</v>
      </c>
      <c r="L13" s="42">
        <v>2280</v>
      </c>
    </row>
    <row r="14" spans="1:12" ht="24.2" customHeight="1" x14ac:dyDescent="0.2">
      <c r="A14" s="217" t="s">
        <v>1145</v>
      </c>
      <c r="B14" s="202" t="s">
        <v>1146</v>
      </c>
      <c r="C14" s="202" t="s">
        <v>1147</v>
      </c>
      <c r="D14" s="136" t="s">
        <v>1148</v>
      </c>
      <c r="E14" s="137" t="s">
        <v>132</v>
      </c>
      <c r="F14" s="42">
        <f t="shared" si="0"/>
        <v>800</v>
      </c>
      <c r="G14" s="203">
        <v>43411</v>
      </c>
      <c r="H14" s="203">
        <v>43413</v>
      </c>
      <c r="I14" s="137" t="s">
        <v>1320</v>
      </c>
      <c r="J14" s="222">
        <v>3479.4</v>
      </c>
      <c r="K14" s="75">
        <v>2.5</v>
      </c>
      <c r="L14" s="42">
        <v>2000</v>
      </c>
    </row>
    <row r="15" spans="1:12" ht="24" x14ac:dyDescent="0.2">
      <c r="A15" s="217" t="s">
        <v>1149</v>
      </c>
      <c r="B15" s="202" t="s">
        <v>1146</v>
      </c>
      <c r="C15" s="202" t="s">
        <v>1150</v>
      </c>
      <c r="D15" s="136"/>
      <c r="E15" s="137"/>
      <c r="F15" s="42">
        <f t="shared" si="0"/>
        <v>800</v>
      </c>
      <c r="G15" s="203"/>
      <c r="H15" s="203"/>
      <c r="I15" s="137"/>
      <c r="J15" s="222">
        <v>1735.86</v>
      </c>
      <c r="K15" s="75">
        <v>2.5</v>
      </c>
      <c r="L15" s="42">
        <v>2000</v>
      </c>
    </row>
    <row r="16" spans="1:12" ht="36" x14ac:dyDescent="0.2">
      <c r="A16" s="217" t="s">
        <v>1151</v>
      </c>
      <c r="B16" s="202" t="s">
        <v>194</v>
      </c>
      <c r="C16" s="202"/>
      <c r="D16" s="101" t="s">
        <v>1152</v>
      </c>
      <c r="E16" s="97" t="s">
        <v>196</v>
      </c>
      <c r="F16" s="42"/>
      <c r="G16" s="201">
        <v>43417</v>
      </c>
      <c r="H16" s="201">
        <v>43417</v>
      </c>
      <c r="I16" s="97" t="s">
        <v>1320</v>
      </c>
      <c r="J16" s="200">
        <v>2796.18</v>
      </c>
      <c r="K16" s="75">
        <v>0</v>
      </c>
      <c r="L16" s="42">
        <v>0</v>
      </c>
    </row>
    <row r="17" spans="1:12" ht="24" x14ac:dyDescent="0.2">
      <c r="A17" s="217" t="s">
        <v>857</v>
      </c>
      <c r="B17" s="202" t="s">
        <v>15</v>
      </c>
      <c r="C17" s="202">
        <v>367</v>
      </c>
      <c r="D17" s="101" t="s">
        <v>1140</v>
      </c>
      <c r="E17" s="97" t="s">
        <v>132</v>
      </c>
      <c r="F17" s="42"/>
      <c r="G17" s="201">
        <v>43409</v>
      </c>
      <c r="H17" s="201">
        <v>43413</v>
      </c>
      <c r="I17" s="97" t="s">
        <v>1320</v>
      </c>
      <c r="J17" s="200">
        <v>2622.3</v>
      </c>
      <c r="K17" s="75">
        <v>0</v>
      </c>
      <c r="L17" s="42">
        <v>0</v>
      </c>
    </row>
    <row r="18" spans="1:12" ht="24.2" customHeight="1" x14ac:dyDescent="0.2">
      <c r="A18" s="217" t="s">
        <v>14</v>
      </c>
      <c r="B18" s="202" t="s">
        <v>15</v>
      </c>
      <c r="C18" s="223" t="s">
        <v>16</v>
      </c>
      <c r="D18" s="136" t="s">
        <v>984</v>
      </c>
      <c r="E18" s="137" t="s">
        <v>18</v>
      </c>
      <c r="F18" s="42">
        <f t="shared" ref="F18:F37" si="1">L18/K18</f>
        <v>684</v>
      </c>
      <c r="G18" s="203">
        <v>43416</v>
      </c>
      <c r="H18" s="203">
        <v>43420</v>
      </c>
      <c r="I18" s="137" t="s">
        <v>1153</v>
      </c>
      <c r="J18" s="222">
        <v>0</v>
      </c>
      <c r="K18" s="75">
        <v>4.5</v>
      </c>
      <c r="L18" s="42">
        <v>3078</v>
      </c>
    </row>
    <row r="19" spans="1:12" ht="24" x14ac:dyDescent="0.2">
      <c r="A19" s="217" t="s">
        <v>22</v>
      </c>
      <c r="B19" s="97" t="s">
        <v>23</v>
      </c>
      <c r="C19" s="186" t="s">
        <v>24</v>
      </c>
      <c r="D19" s="136"/>
      <c r="E19" s="137"/>
      <c r="F19" s="42">
        <f t="shared" si="1"/>
        <v>432</v>
      </c>
      <c r="G19" s="203"/>
      <c r="H19" s="203"/>
      <c r="I19" s="137"/>
      <c r="J19" s="222">
        <v>0</v>
      </c>
      <c r="K19" s="75">
        <v>4.5</v>
      </c>
      <c r="L19" s="42">
        <v>1944</v>
      </c>
    </row>
    <row r="20" spans="1:12" ht="24" x14ac:dyDescent="0.2">
      <c r="A20" s="217" t="s">
        <v>25</v>
      </c>
      <c r="B20" s="202" t="s">
        <v>26</v>
      </c>
      <c r="C20" s="202" t="s">
        <v>27</v>
      </c>
      <c r="D20" s="136"/>
      <c r="E20" s="137"/>
      <c r="F20" s="42">
        <f t="shared" si="1"/>
        <v>432</v>
      </c>
      <c r="G20" s="203"/>
      <c r="H20" s="203"/>
      <c r="I20" s="137"/>
      <c r="J20" s="222">
        <v>0</v>
      </c>
      <c r="K20" s="75">
        <v>4.5</v>
      </c>
      <c r="L20" s="42">
        <v>1944</v>
      </c>
    </row>
    <row r="21" spans="1:12" ht="24.2" customHeight="1" x14ac:dyDescent="0.2">
      <c r="A21" s="217" t="s">
        <v>1154</v>
      </c>
      <c r="B21" s="202" t="s">
        <v>789</v>
      </c>
      <c r="C21" s="202" t="s">
        <v>1155</v>
      </c>
      <c r="D21" s="136" t="s">
        <v>1156</v>
      </c>
      <c r="E21" s="203" t="s">
        <v>1157</v>
      </c>
      <c r="F21" s="42">
        <f t="shared" si="1"/>
        <v>1140</v>
      </c>
      <c r="G21" s="203">
        <v>43338</v>
      </c>
      <c r="H21" s="203">
        <v>43344</v>
      </c>
      <c r="I21" s="137" t="s">
        <v>1153</v>
      </c>
      <c r="J21" s="222">
        <v>0</v>
      </c>
      <c r="K21" s="75">
        <v>6.5</v>
      </c>
      <c r="L21" s="42">
        <v>7410</v>
      </c>
    </row>
    <row r="22" spans="1:12" ht="24" x14ac:dyDescent="0.2">
      <c r="A22" s="217" t="s">
        <v>77</v>
      </c>
      <c r="B22" s="202" t="s">
        <v>29</v>
      </c>
      <c r="C22" s="202">
        <v>366427</v>
      </c>
      <c r="D22" s="136"/>
      <c r="E22" s="203"/>
      <c r="F22" s="42">
        <f t="shared" si="1"/>
        <v>360</v>
      </c>
      <c r="G22" s="203"/>
      <c r="H22" s="203"/>
      <c r="I22" s="137"/>
      <c r="J22" s="222">
        <v>0</v>
      </c>
      <c r="K22" s="75">
        <v>6.5</v>
      </c>
      <c r="L22" s="42">
        <v>2340</v>
      </c>
    </row>
    <row r="23" spans="1:12" ht="24" x14ac:dyDescent="0.2">
      <c r="A23" s="217" t="s">
        <v>342</v>
      </c>
      <c r="B23" s="97" t="s">
        <v>15</v>
      </c>
      <c r="C23" s="75" t="s">
        <v>343</v>
      </c>
      <c r="D23" s="101" t="s">
        <v>1158</v>
      </c>
      <c r="E23" s="75" t="s">
        <v>942</v>
      </c>
      <c r="F23" s="42">
        <f t="shared" si="1"/>
        <v>1140</v>
      </c>
      <c r="G23" s="201">
        <v>43424</v>
      </c>
      <c r="H23" s="201">
        <v>43428</v>
      </c>
      <c r="I23" s="97" t="s">
        <v>1320</v>
      </c>
      <c r="J23" s="200">
        <v>3088</v>
      </c>
      <c r="K23" s="75">
        <v>4.5</v>
      </c>
      <c r="L23" s="42">
        <v>5130</v>
      </c>
    </row>
    <row r="24" spans="1:12" ht="24.2" customHeight="1" x14ac:dyDescent="0.2">
      <c r="A24" s="217" t="s">
        <v>763</v>
      </c>
      <c r="B24" s="202" t="s">
        <v>764</v>
      </c>
      <c r="C24" s="202" t="s">
        <v>765</v>
      </c>
      <c r="D24" s="136" t="s">
        <v>1159</v>
      </c>
      <c r="E24" s="204" t="s">
        <v>132</v>
      </c>
      <c r="F24" s="42">
        <f t="shared" si="1"/>
        <v>900</v>
      </c>
      <c r="G24" s="203">
        <v>43415</v>
      </c>
      <c r="H24" s="203">
        <v>43418</v>
      </c>
      <c r="I24" s="137" t="s">
        <v>1320</v>
      </c>
      <c r="J24" s="222">
        <v>902.28</v>
      </c>
      <c r="K24" s="75">
        <v>3.5</v>
      </c>
      <c r="L24" s="42">
        <v>3150</v>
      </c>
    </row>
    <row r="25" spans="1:12" ht="24" x14ac:dyDescent="0.2">
      <c r="A25" s="217" t="s">
        <v>867</v>
      </c>
      <c r="B25" s="202" t="s">
        <v>87</v>
      </c>
      <c r="C25" s="202">
        <v>88331</v>
      </c>
      <c r="D25" s="136"/>
      <c r="E25" s="204"/>
      <c r="F25" s="42">
        <f t="shared" si="1"/>
        <v>900</v>
      </c>
      <c r="G25" s="203"/>
      <c r="H25" s="203"/>
      <c r="I25" s="137"/>
      <c r="J25" s="222">
        <v>902.28</v>
      </c>
      <c r="K25" s="75">
        <v>3.5</v>
      </c>
      <c r="L25" s="42">
        <v>3150</v>
      </c>
    </row>
    <row r="26" spans="1:12" ht="24.2" customHeight="1" x14ac:dyDescent="0.2">
      <c r="A26" s="217" t="s">
        <v>1160</v>
      </c>
      <c r="B26" s="202" t="s">
        <v>115</v>
      </c>
      <c r="C26" s="202" t="s">
        <v>1161</v>
      </c>
      <c r="D26" s="136" t="s">
        <v>1139</v>
      </c>
      <c r="E26" s="204" t="s">
        <v>102</v>
      </c>
      <c r="F26" s="42">
        <f t="shared" si="1"/>
        <v>900</v>
      </c>
      <c r="G26" s="203">
        <v>43415</v>
      </c>
      <c r="H26" s="203">
        <v>43419</v>
      </c>
      <c r="I26" s="137" t="s">
        <v>1320</v>
      </c>
      <c r="J26" s="222">
        <v>2281.48</v>
      </c>
      <c r="K26" s="75">
        <v>4.5</v>
      </c>
      <c r="L26" s="42">
        <v>4050</v>
      </c>
    </row>
    <row r="27" spans="1:12" ht="24" x14ac:dyDescent="0.2">
      <c r="A27" s="217" t="s">
        <v>114</v>
      </c>
      <c r="B27" s="202" t="s">
        <v>115</v>
      </c>
      <c r="C27" s="202" t="s">
        <v>116</v>
      </c>
      <c r="D27" s="136"/>
      <c r="E27" s="204"/>
      <c r="F27" s="42">
        <f t="shared" si="1"/>
        <v>900</v>
      </c>
      <c r="G27" s="203"/>
      <c r="H27" s="203"/>
      <c r="I27" s="137"/>
      <c r="J27" s="222">
        <v>2281.48</v>
      </c>
      <c r="K27" s="75">
        <v>4.5</v>
      </c>
      <c r="L27" s="42">
        <v>4050</v>
      </c>
    </row>
    <row r="28" spans="1:12" ht="24.2" customHeight="1" x14ac:dyDescent="0.2">
      <c r="A28" s="217" t="s">
        <v>122</v>
      </c>
      <c r="B28" s="202" t="s">
        <v>53</v>
      </c>
      <c r="C28" s="202">
        <v>5185</v>
      </c>
      <c r="D28" s="136" t="s">
        <v>712</v>
      </c>
      <c r="E28" s="204" t="s">
        <v>55</v>
      </c>
      <c r="F28" s="42">
        <f t="shared" si="1"/>
        <v>684</v>
      </c>
      <c r="G28" s="203">
        <v>43425</v>
      </c>
      <c r="H28" s="203">
        <v>43427</v>
      </c>
      <c r="I28" s="137" t="s">
        <v>854</v>
      </c>
      <c r="J28" s="222">
        <v>0</v>
      </c>
      <c r="K28" s="75">
        <v>2.5</v>
      </c>
      <c r="L28" s="42">
        <v>1710</v>
      </c>
    </row>
    <row r="29" spans="1:12" ht="36" x14ac:dyDescent="0.2">
      <c r="A29" s="217" t="s">
        <v>1162</v>
      </c>
      <c r="B29" s="202" t="s">
        <v>1321</v>
      </c>
      <c r="C29" s="202">
        <v>29980</v>
      </c>
      <c r="D29" s="136"/>
      <c r="E29" s="204"/>
      <c r="F29" s="42">
        <f t="shared" si="1"/>
        <v>432</v>
      </c>
      <c r="G29" s="203"/>
      <c r="H29" s="203"/>
      <c r="I29" s="137"/>
      <c r="J29" s="222">
        <v>0</v>
      </c>
      <c r="K29" s="75">
        <v>2.5</v>
      </c>
      <c r="L29" s="42">
        <v>1080</v>
      </c>
    </row>
    <row r="30" spans="1:12" ht="24" x14ac:dyDescent="0.2">
      <c r="A30" s="217" t="s">
        <v>1163</v>
      </c>
      <c r="B30" s="202" t="s">
        <v>719</v>
      </c>
      <c r="C30" s="202" t="s">
        <v>1164</v>
      </c>
      <c r="D30" s="136"/>
      <c r="E30" s="204"/>
      <c r="F30" s="42">
        <f t="shared" si="1"/>
        <v>432</v>
      </c>
      <c r="G30" s="203"/>
      <c r="H30" s="203"/>
      <c r="I30" s="137"/>
      <c r="J30" s="222">
        <v>0</v>
      </c>
      <c r="K30" s="75">
        <v>2.5</v>
      </c>
      <c r="L30" s="42">
        <v>1080</v>
      </c>
    </row>
    <row r="31" spans="1:12" ht="24" x14ac:dyDescent="0.2">
      <c r="A31" s="217" t="s">
        <v>1165</v>
      </c>
      <c r="B31" s="202" t="s">
        <v>887</v>
      </c>
      <c r="C31" s="202" t="s">
        <v>1166</v>
      </c>
      <c r="D31" s="136"/>
      <c r="E31" s="204"/>
      <c r="F31" s="42">
        <f t="shared" si="1"/>
        <v>432</v>
      </c>
      <c r="G31" s="203"/>
      <c r="H31" s="203"/>
      <c r="I31" s="137"/>
      <c r="J31" s="222">
        <v>0</v>
      </c>
      <c r="K31" s="75">
        <v>2.5</v>
      </c>
      <c r="L31" s="42">
        <v>1080</v>
      </c>
    </row>
    <row r="32" spans="1:12" ht="36" x14ac:dyDescent="0.2">
      <c r="A32" s="217" t="s">
        <v>350</v>
      </c>
      <c r="B32" s="97" t="s">
        <v>15</v>
      </c>
      <c r="C32" s="75">
        <v>3329</v>
      </c>
      <c r="D32" s="101" t="s">
        <v>1167</v>
      </c>
      <c r="E32" s="75" t="s">
        <v>102</v>
      </c>
      <c r="F32" s="42">
        <f t="shared" si="1"/>
        <v>1140</v>
      </c>
      <c r="G32" s="201">
        <v>43426</v>
      </c>
      <c r="H32" s="201">
        <v>43428</v>
      </c>
      <c r="I32" s="97" t="s">
        <v>1320</v>
      </c>
      <c r="J32" s="200">
        <v>2643.88</v>
      </c>
      <c r="K32" s="75">
        <v>2.5</v>
      </c>
      <c r="L32" s="42">
        <v>2850</v>
      </c>
    </row>
    <row r="33" spans="1:12" ht="24.2" customHeight="1" x14ac:dyDescent="0.2">
      <c r="A33" s="217" t="s">
        <v>46</v>
      </c>
      <c r="B33" s="202" t="s">
        <v>47</v>
      </c>
      <c r="C33" s="202" t="s">
        <v>48</v>
      </c>
      <c r="D33" s="136" t="s">
        <v>1168</v>
      </c>
      <c r="E33" s="137" t="s">
        <v>1169</v>
      </c>
      <c r="F33" s="42">
        <f t="shared" si="1"/>
        <v>432</v>
      </c>
      <c r="G33" s="203">
        <v>43437</v>
      </c>
      <c r="H33" s="203">
        <v>43441</v>
      </c>
      <c r="I33" s="137" t="s">
        <v>438</v>
      </c>
      <c r="J33" s="222">
        <v>0</v>
      </c>
      <c r="K33" s="75">
        <v>4.5</v>
      </c>
      <c r="L33" s="42">
        <v>1944</v>
      </c>
    </row>
    <row r="34" spans="1:12" ht="24" x14ac:dyDescent="0.2">
      <c r="A34" s="217" t="s">
        <v>1005</v>
      </c>
      <c r="B34" s="97" t="s">
        <v>1006</v>
      </c>
      <c r="C34" s="75" t="s">
        <v>1007</v>
      </c>
      <c r="D34" s="136"/>
      <c r="E34" s="137"/>
      <c r="F34" s="42">
        <f t="shared" si="1"/>
        <v>432</v>
      </c>
      <c r="G34" s="203"/>
      <c r="H34" s="203"/>
      <c r="I34" s="137"/>
      <c r="J34" s="222">
        <v>0</v>
      </c>
      <c r="K34" s="75">
        <v>4.5</v>
      </c>
      <c r="L34" s="42">
        <v>1944</v>
      </c>
    </row>
    <row r="35" spans="1:12" ht="24" x14ac:dyDescent="0.2">
      <c r="A35" s="217" t="s">
        <v>1170</v>
      </c>
      <c r="B35" s="214" t="s">
        <v>1171</v>
      </c>
      <c r="C35" s="215" t="s">
        <v>1172</v>
      </c>
      <c r="D35" s="136"/>
      <c r="E35" s="137"/>
      <c r="F35" s="42">
        <f t="shared" si="1"/>
        <v>432</v>
      </c>
      <c r="G35" s="203"/>
      <c r="H35" s="203"/>
      <c r="I35" s="137"/>
      <c r="J35" s="222">
        <v>0</v>
      </c>
      <c r="K35" s="75">
        <v>4.5</v>
      </c>
      <c r="L35" s="42">
        <v>1944</v>
      </c>
    </row>
    <row r="36" spans="1:12" ht="24" x14ac:dyDescent="0.2">
      <c r="A36" s="217" t="s">
        <v>1173</v>
      </c>
      <c r="B36" s="97" t="s">
        <v>29</v>
      </c>
      <c r="C36" s="75" t="s">
        <v>1174</v>
      </c>
      <c r="D36" s="136"/>
      <c r="E36" s="137"/>
      <c r="F36" s="42">
        <f t="shared" si="1"/>
        <v>432</v>
      </c>
      <c r="G36" s="203"/>
      <c r="H36" s="203"/>
      <c r="I36" s="137"/>
      <c r="J36" s="222">
        <v>0</v>
      </c>
      <c r="K36" s="75">
        <v>4.5</v>
      </c>
      <c r="L36" s="42">
        <v>1944</v>
      </c>
    </row>
    <row r="37" spans="1:12" ht="24" x14ac:dyDescent="0.2">
      <c r="A37" s="217" t="s">
        <v>1175</v>
      </c>
      <c r="B37" s="97" t="s">
        <v>15</v>
      </c>
      <c r="C37" s="75" t="s">
        <v>1176</v>
      </c>
      <c r="D37" s="101" t="s">
        <v>1158</v>
      </c>
      <c r="E37" s="75" t="s">
        <v>942</v>
      </c>
      <c r="F37" s="77">
        <f t="shared" si="1"/>
        <v>1140</v>
      </c>
      <c r="G37" s="201">
        <v>43424</v>
      </c>
      <c r="H37" s="201">
        <v>43428</v>
      </c>
      <c r="I37" s="97" t="s">
        <v>1320</v>
      </c>
      <c r="J37" s="200">
        <v>2924.94</v>
      </c>
      <c r="K37" s="75">
        <v>4.5</v>
      </c>
      <c r="L37" s="42">
        <v>5130</v>
      </c>
    </row>
    <row r="38" spans="1:12" ht="24.2" customHeight="1" x14ac:dyDescent="0.2">
      <c r="A38" s="217" t="s">
        <v>1177</v>
      </c>
      <c r="B38" s="97" t="s">
        <v>194</v>
      </c>
      <c r="C38" s="75"/>
      <c r="D38" s="136" t="s">
        <v>1178</v>
      </c>
      <c r="E38" s="204" t="s">
        <v>196</v>
      </c>
      <c r="F38" s="42"/>
      <c r="G38" s="203">
        <v>43430</v>
      </c>
      <c r="H38" s="203">
        <v>43434</v>
      </c>
      <c r="I38" s="137" t="s">
        <v>1320</v>
      </c>
      <c r="J38" s="222">
        <v>2391.3000000000002</v>
      </c>
      <c r="K38" s="75">
        <v>0</v>
      </c>
      <c r="L38" s="42">
        <v>0</v>
      </c>
    </row>
    <row r="39" spans="1:12" ht="24" x14ac:dyDescent="0.2">
      <c r="A39" s="217" t="s">
        <v>1179</v>
      </c>
      <c r="B39" s="97" t="s">
        <v>194</v>
      </c>
      <c r="C39" s="75"/>
      <c r="D39" s="136"/>
      <c r="E39" s="204"/>
      <c r="F39" s="42"/>
      <c r="G39" s="203"/>
      <c r="H39" s="203"/>
      <c r="I39" s="137"/>
      <c r="J39" s="222">
        <v>3983.4</v>
      </c>
      <c r="K39" s="75">
        <v>0</v>
      </c>
      <c r="L39" s="42">
        <v>0</v>
      </c>
    </row>
    <row r="40" spans="1:12" ht="24" x14ac:dyDescent="0.2">
      <c r="A40" s="217" t="s">
        <v>891</v>
      </c>
      <c r="B40" s="97" t="s">
        <v>892</v>
      </c>
      <c r="C40" s="75">
        <v>33499</v>
      </c>
      <c r="D40" s="101" t="s">
        <v>1180</v>
      </c>
      <c r="E40" s="75" t="s">
        <v>942</v>
      </c>
      <c r="F40" s="42">
        <f>L40/K40</f>
        <v>900</v>
      </c>
      <c r="G40" s="201">
        <v>43424</v>
      </c>
      <c r="H40" s="201">
        <v>43428</v>
      </c>
      <c r="I40" s="97" t="s">
        <v>1320</v>
      </c>
      <c r="J40" s="200">
        <v>1242.8599999999999</v>
      </c>
      <c r="K40" s="75">
        <v>3.5</v>
      </c>
      <c r="L40" s="42">
        <v>3150</v>
      </c>
    </row>
    <row r="41" spans="1:12" ht="48" x14ac:dyDescent="0.2">
      <c r="A41" s="217" t="s">
        <v>429</v>
      </c>
      <c r="B41" s="202" t="s">
        <v>15</v>
      </c>
      <c r="C41" s="202">
        <v>382</v>
      </c>
      <c r="D41" s="101" t="s">
        <v>1181</v>
      </c>
      <c r="E41" s="75" t="s">
        <v>132</v>
      </c>
      <c r="F41" s="42">
        <f>L41/K41</f>
        <v>1140</v>
      </c>
      <c r="G41" s="201">
        <v>43436</v>
      </c>
      <c r="H41" s="201">
        <v>43439</v>
      </c>
      <c r="I41" s="97" t="s">
        <v>1320</v>
      </c>
      <c r="J41" s="200">
        <v>0</v>
      </c>
      <c r="K41" s="75">
        <v>2.5</v>
      </c>
      <c r="L41" s="42">
        <v>2850</v>
      </c>
    </row>
    <row r="42" spans="1:12" ht="24" x14ac:dyDescent="0.2">
      <c r="A42" s="217" t="s">
        <v>857</v>
      </c>
      <c r="B42" s="202" t="s">
        <v>15</v>
      </c>
      <c r="C42" s="202">
        <v>367</v>
      </c>
      <c r="D42" s="101" t="s">
        <v>1182</v>
      </c>
      <c r="E42" s="75" t="s">
        <v>132</v>
      </c>
      <c r="F42" s="42"/>
      <c r="G42" s="201">
        <v>43437</v>
      </c>
      <c r="H42" s="201">
        <v>43441</v>
      </c>
      <c r="I42" s="97" t="s">
        <v>1320</v>
      </c>
      <c r="J42" s="200">
        <v>3087.28</v>
      </c>
      <c r="K42" s="75">
        <v>0</v>
      </c>
      <c r="L42" s="42">
        <v>0</v>
      </c>
    </row>
    <row r="43" spans="1:12" ht="24" x14ac:dyDescent="0.2">
      <c r="A43" s="217" t="s">
        <v>961</v>
      </c>
      <c r="B43" s="202" t="s">
        <v>432</v>
      </c>
      <c r="C43" s="202">
        <v>15466</v>
      </c>
      <c r="D43" s="101" t="s">
        <v>1183</v>
      </c>
      <c r="E43" s="75" t="s">
        <v>708</v>
      </c>
      <c r="F43" s="42">
        <f>L43/K43</f>
        <v>1140</v>
      </c>
      <c r="G43" s="201">
        <v>43436</v>
      </c>
      <c r="H43" s="201">
        <v>43439</v>
      </c>
      <c r="I43" s="97" t="s">
        <v>1320</v>
      </c>
      <c r="J43" s="200">
        <v>3166.94</v>
      </c>
      <c r="K43" s="75">
        <v>3.5</v>
      </c>
      <c r="L43" s="42">
        <v>3990</v>
      </c>
    </row>
    <row r="44" spans="1:12" ht="24.2" customHeight="1" x14ac:dyDescent="0.2">
      <c r="A44" s="217" t="s">
        <v>927</v>
      </c>
      <c r="B44" s="97" t="s">
        <v>928</v>
      </c>
      <c r="C44" s="75" t="s">
        <v>929</v>
      </c>
      <c r="D44" s="136" t="s">
        <v>1184</v>
      </c>
      <c r="E44" s="204" t="s">
        <v>55</v>
      </c>
      <c r="F44" s="42">
        <f>L44/K44</f>
        <v>432</v>
      </c>
      <c r="G44" s="203">
        <v>43430</v>
      </c>
      <c r="H44" s="203">
        <v>43430</v>
      </c>
      <c r="I44" s="137" t="s">
        <v>854</v>
      </c>
      <c r="J44" s="222">
        <v>0</v>
      </c>
      <c r="K44" s="75">
        <v>0.5</v>
      </c>
      <c r="L44" s="42">
        <v>216</v>
      </c>
    </row>
    <row r="45" spans="1:12" ht="24" x14ac:dyDescent="0.2">
      <c r="A45" s="217" t="s">
        <v>931</v>
      </c>
      <c r="B45" s="97" t="s">
        <v>87</v>
      </c>
      <c r="C45" s="75" t="s">
        <v>932</v>
      </c>
      <c r="D45" s="136"/>
      <c r="E45" s="204"/>
      <c r="F45" s="42">
        <f>L45/K45</f>
        <v>432</v>
      </c>
      <c r="G45" s="203"/>
      <c r="H45" s="203"/>
      <c r="I45" s="137"/>
      <c r="J45" s="222">
        <v>0</v>
      </c>
      <c r="K45" s="75">
        <v>0.5</v>
      </c>
      <c r="L45" s="42">
        <v>216</v>
      </c>
    </row>
    <row r="46" spans="1:12" ht="14.85" customHeight="1" x14ac:dyDescent="0.2">
      <c r="A46" s="217" t="s">
        <v>770</v>
      </c>
      <c r="B46" s="202" t="s">
        <v>53</v>
      </c>
      <c r="C46" s="202">
        <v>5436</v>
      </c>
      <c r="D46" s="136" t="s">
        <v>1185</v>
      </c>
      <c r="E46" s="204" t="s">
        <v>942</v>
      </c>
      <c r="F46" s="42">
        <f>L46/K46</f>
        <v>1140</v>
      </c>
      <c r="G46" s="203">
        <v>43424</v>
      </c>
      <c r="H46" s="203">
        <v>43428</v>
      </c>
      <c r="I46" s="137" t="s">
        <v>1320</v>
      </c>
      <c r="J46" s="222">
        <v>1242.8599999999999</v>
      </c>
      <c r="K46" s="75">
        <v>4.5</v>
      </c>
      <c r="L46" s="42">
        <v>5130</v>
      </c>
    </row>
    <row r="47" spans="1:12" ht="24" x14ac:dyDescent="0.2">
      <c r="A47" s="217" t="s">
        <v>154</v>
      </c>
      <c r="B47" s="202" t="s">
        <v>15</v>
      </c>
      <c r="C47" s="202">
        <v>310</v>
      </c>
      <c r="D47" s="136"/>
      <c r="E47" s="204"/>
      <c r="F47" s="42">
        <f>L47/K47</f>
        <v>1140</v>
      </c>
      <c r="G47" s="203"/>
      <c r="H47" s="203"/>
      <c r="I47" s="137"/>
      <c r="J47" s="222">
        <v>1242.8599999999999</v>
      </c>
      <c r="K47" s="75">
        <v>4.5</v>
      </c>
      <c r="L47" s="42">
        <v>5130</v>
      </c>
    </row>
    <row r="48" spans="1:12" ht="24.2" customHeight="1" x14ac:dyDescent="0.2">
      <c r="A48" s="217" t="s">
        <v>1186</v>
      </c>
      <c r="B48" s="97" t="s">
        <v>245</v>
      </c>
      <c r="C48" s="75" t="s">
        <v>925</v>
      </c>
      <c r="D48" s="136" t="s">
        <v>1187</v>
      </c>
      <c r="E48" s="204" t="s">
        <v>550</v>
      </c>
      <c r="F48" s="42">
        <v>720</v>
      </c>
      <c r="G48" s="203">
        <v>43429</v>
      </c>
      <c r="H48" s="203">
        <v>43434</v>
      </c>
      <c r="I48" s="137" t="s">
        <v>1320</v>
      </c>
      <c r="J48" s="222">
        <v>1804.18</v>
      </c>
      <c r="K48" s="75"/>
      <c r="L48" s="42"/>
    </row>
    <row r="49" spans="1:12" ht="24" x14ac:dyDescent="0.2">
      <c r="A49" s="217" t="s">
        <v>1188</v>
      </c>
      <c r="B49" s="97" t="s">
        <v>717</v>
      </c>
      <c r="C49" s="75" t="s">
        <v>1189</v>
      </c>
      <c r="D49" s="136"/>
      <c r="E49" s="204"/>
      <c r="F49" s="42">
        <f t="shared" ref="F49:F60" si="2">L49/K49</f>
        <v>720</v>
      </c>
      <c r="G49" s="203"/>
      <c r="H49" s="203"/>
      <c r="I49" s="137"/>
      <c r="J49" s="222">
        <v>1804.18</v>
      </c>
      <c r="K49" s="75">
        <v>3</v>
      </c>
      <c r="L49" s="42">
        <v>2160</v>
      </c>
    </row>
    <row r="50" spans="1:12" ht="24.2" customHeight="1" x14ac:dyDescent="0.2">
      <c r="A50" s="217" t="s">
        <v>1190</v>
      </c>
      <c r="B50" s="97" t="s">
        <v>15</v>
      </c>
      <c r="C50" s="75">
        <v>338</v>
      </c>
      <c r="D50" s="136" t="s">
        <v>1191</v>
      </c>
      <c r="E50" s="204" t="s">
        <v>646</v>
      </c>
      <c r="F50" s="42">
        <f t="shared" si="2"/>
        <v>1140</v>
      </c>
      <c r="G50" s="203">
        <v>43415</v>
      </c>
      <c r="H50" s="203">
        <v>43420</v>
      </c>
      <c r="I50" s="137" t="s">
        <v>1320</v>
      </c>
      <c r="J50" s="222">
        <v>2133.66</v>
      </c>
      <c r="K50" s="75">
        <v>5.5</v>
      </c>
      <c r="L50" s="42">
        <v>6270</v>
      </c>
    </row>
    <row r="51" spans="1:12" ht="24" x14ac:dyDescent="0.2">
      <c r="A51" s="217" t="s">
        <v>1192</v>
      </c>
      <c r="B51" s="97" t="s">
        <v>717</v>
      </c>
      <c r="C51" s="75" t="s">
        <v>1193</v>
      </c>
      <c r="D51" s="136"/>
      <c r="E51" s="204"/>
      <c r="F51" s="42">
        <f t="shared" si="2"/>
        <v>720</v>
      </c>
      <c r="G51" s="203"/>
      <c r="H51" s="203"/>
      <c r="I51" s="137"/>
      <c r="J51" s="222">
        <v>2254.86</v>
      </c>
      <c r="K51" s="75">
        <v>5.5</v>
      </c>
      <c r="L51" s="42">
        <v>3960</v>
      </c>
    </row>
    <row r="52" spans="1:12" ht="24" x14ac:dyDescent="0.2">
      <c r="A52" s="217" t="s">
        <v>1194</v>
      </c>
      <c r="B52" s="97" t="s">
        <v>1195</v>
      </c>
      <c r="C52" s="75" t="s">
        <v>1196</v>
      </c>
      <c r="D52" s="136"/>
      <c r="E52" s="204"/>
      <c r="F52" s="42">
        <f t="shared" si="2"/>
        <v>720</v>
      </c>
      <c r="G52" s="203"/>
      <c r="H52" s="203"/>
      <c r="I52" s="137"/>
      <c r="J52" s="222">
        <v>2254.86</v>
      </c>
      <c r="K52" s="75">
        <v>5.5</v>
      </c>
      <c r="L52" s="42">
        <v>3960</v>
      </c>
    </row>
    <row r="53" spans="1:12" ht="24" x14ac:dyDescent="0.2">
      <c r="A53" s="217" t="s">
        <v>1197</v>
      </c>
      <c r="B53" s="97" t="s">
        <v>717</v>
      </c>
      <c r="C53" s="75" t="s">
        <v>1198</v>
      </c>
      <c r="D53" s="136"/>
      <c r="E53" s="204"/>
      <c r="F53" s="42">
        <f t="shared" si="2"/>
        <v>720</v>
      </c>
      <c r="G53" s="203"/>
      <c r="H53" s="203"/>
      <c r="I53" s="137"/>
      <c r="J53" s="222">
        <v>2254.86</v>
      </c>
      <c r="K53" s="75">
        <v>5.5</v>
      </c>
      <c r="L53" s="42">
        <v>3960</v>
      </c>
    </row>
    <row r="54" spans="1:12" ht="36" x14ac:dyDescent="0.2">
      <c r="A54" s="217" t="s">
        <v>330</v>
      </c>
      <c r="B54" s="202" t="s">
        <v>15</v>
      </c>
      <c r="C54" s="202" t="s">
        <v>331</v>
      </c>
      <c r="D54" s="101" t="s">
        <v>1199</v>
      </c>
      <c r="E54" s="75" t="s">
        <v>132</v>
      </c>
      <c r="F54" s="42">
        <f t="shared" si="2"/>
        <v>1140</v>
      </c>
      <c r="G54" s="201">
        <v>43430</v>
      </c>
      <c r="H54" s="201">
        <v>43431</v>
      </c>
      <c r="I54" s="97" t="s">
        <v>1320</v>
      </c>
      <c r="J54" s="200">
        <v>3356.3</v>
      </c>
      <c r="K54" s="75">
        <v>1.5</v>
      </c>
      <c r="L54" s="42">
        <v>1710</v>
      </c>
    </row>
    <row r="55" spans="1:12" ht="35.450000000000003" customHeight="1" x14ac:dyDescent="0.2">
      <c r="A55" s="217" t="s">
        <v>58</v>
      </c>
      <c r="B55" s="202" t="s">
        <v>15</v>
      </c>
      <c r="C55" s="202" t="s">
        <v>59</v>
      </c>
      <c r="D55" s="136" t="s">
        <v>881</v>
      </c>
      <c r="E55" s="204" t="s">
        <v>556</v>
      </c>
      <c r="F55" s="42">
        <f t="shared" si="2"/>
        <v>684</v>
      </c>
      <c r="G55" s="203">
        <v>43432</v>
      </c>
      <c r="H55" s="203">
        <v>43434</v>
      </c>
      <c r="I55" s="137" t="s">
        <v>854</v>
      </c>
      <c r="J55" s="222">
        <v>0</v>
      </c>
      <c r="K55" s="75">
        <v>2.5</v>
      </c>
      <c r="L55" s="42">
        <v>1710</v>
      </c>
    </row>
    <row r="56" spans="1:12" ht="24" x14ac:dyDescent="0.2">
      <c r="A56" s="217" t="s">
        <v>683</v>
      </c>
      <c r="B56" s="202" t="s">
        <v>15</v>
      </c>
      <c r="C56" s="202" t="s">
        <v>684</v>
      </c>
      <c r="D56" s="136"/>
      <c r="E56" s="204"/>
      <c r="F56" s="42">
        <f t="shared" si="2"/>
        <v>684</v>
      </c>
      <c r="G56" s="203"/>
      <c r="H56" s="203"/>
      <c r="I56" s="137"/>
      <c r="J56" s="222">
        <v>0</v>
      </c>
      <c r="K56" s="75">
        <v>2.5</v>
      </c>
      <c r="L56" s="42">
        <v>1710</v>
      </c>
    </row>
    <row r="57" spans="1:12" ht="24" x14ac:dyDescent="0.2">
      <c r="A57" s="217" t="s">
        <v>1089</v>
      </c>
      <c r="B57" s="97" t="s">
        <v>773</v>
      </c>
      <c r="C57" s="75" t="s">
        <v>1090</v>
      </c>
      <c r="D57" s="136"/>
      <c r="E57" s="204"/>
      <c r="F57" s="42">
        <f t="shared" si="2"/>
        <v>432</v>
      </c>
      <c r="G57" s="203"/>
      <c r="H57" s="203"/>
      <c r="I57" s="137"/>
      <c r="J57" s="222">
        <v>0</v>
      </c>
      <c r="K57" s="75">
        <v>2.5</v>
      </c>
      <c r="L57" s="42">
        <v>1080</v>
      </c>
    </row>
    <row r="58" spans="1:12" ht="36" x14ac:dyDescent="0.2">
      <c r="A58" s="217" t="s">
        <v>1091</v>
      </c>
      <c r="B58" s="97" t="s">
        <v>29</v>
      </c>
      <c r="C58" s="75" t="s">
        <v>1092</v>
      </c>
      <c r="D58" s="136"/>
      <c r="E58" s="204"/>
      <c r="F58" s="42">
        <f t="shared" si="2"/>
        <v>432</v>
      </c>
      <c r="G58" s="203"/>
      <c r="H58" s="203"/>
      <c r="I58" s="137"/>
      <c r="J58" s="222">
        <v>0</v>
      </c>
      <c r="K58" s="75">
        <v>2.5</v>
      </c>
      <c r="L58" s="42">
        <v>1080</v>
      </c>
    </row>
    <row r="59" spans="1:12" ht="36" x14ac:dyDescent="0.2">
      <c r="A59" s="217" t="s">
        <v>961</v>
      </c>
      <c r="B59" s="202" t="s">
        <v>432</v>
      </c>
      <c r="C59" s="202">
        <v>15466</v>
      </c>
      <c r="D59" s="101" t="s">
        <v>1200</v>
      </c>
      <c r="E59" s="97" t="s">
        <v>132</v>
      </c>
      <c r="F59" s="42">
        <f t="shared" si="2"/>
        <v>1140</v>
      </c>
      <c r="G59" s="201">
        <v>43432</v>
      </c>
      <c r="H59" s="201">
        <v>43434</v>
      </c>
      <c r="I59" s="97" t="s">
        <v>1320</v>
      </c>
      <c r="J59" s="200">
        <v>1892.42</v>
      </c>
      <c r="K59" s="75">
        <v>2.5</v>
      </c>
      <c r="L59" s="42">
        <v>2850</v>
      </c>
    </row>
    <row r="60" spans="1:12" ht="24" x14ac:dyDescent="0.2">
      <c r="A60" s="217" t="s">
        <v>679</v>
      </c>
      <c r="B60" s="202" t="s">
        <v>15</v>
      </c>
      <c r="C60" s="202">
        <v>1510</v>
      </c>
      <c r="D60" s="101" t="s">
        <v>1158</v>
      </c>
      <c r="E60" s="97" t="s">
        <v>942</v>
      </c>
      <c r="F60" s="42">
        <f t="shared" si="2"/>
        <v>1140</v>
      </c>
      <c r="G60" s="201">
        <v>43425</v>
      </c>
      <c r="H60" s="201">
        <v>43427</v>
      </c>
      <c r="I60" s="97" t="s">
        <v>1320</v>
      </c>
      <c r="J60" s="200">
        <v>1370.46</v>
      </c>
      <c r="K60" s="75">
        <v>2.5</v>
      </c>
      <c r="L60" s="42">
        <v>2850</v>
      </c>
    </row>
    <row r="61" spans="1:12" ht="48" x14ac:dyDescent="0.2">
      <c r="A61" s="101" t="s">
        <v>1201</v>
      </c>
      <c r="B61" s="97" t="s">
        <v>194</v>
      </c>
      <c r="C61" s="75"/>
      <c r="D61" s="101" t="s">
        <v>1202</v>
      </c>
      <c r="E61" s="97" t="s">
        <v>196</v>
      </c>
      <c r="F61" s="42"/>
      <c r="G61" s="201">
        <v>43434</v>
      </c>
      <c r="H61" s="201">
        <v>43439</v>
      </c>
      <c r="I61" s="97" t="s">
        <v>1320</v>
      </c>
      <c r="J61" s="200">
        <v>2440.02</v>
      </c>
      <c r="K61" s="75">
        <v>0</v>
      </c>
      <c r="L61" s="42">
        <v>0</v>
      </c>
    </row>
    <row r="62" spans="1:12" ht="36" x14ac:dyDescent="0.2">
      <c r="A62" s="217" t="s">
        <v>911</v>
      </c>
      <c r="B62" s="97" t="s">
        <v>15</v>
      </c>
      <c r="C62" s="75">
        <v>17086</v>
      </c>
      <c r="D62" s="101" t="s">
        <v>1183</v>
      </c>
      <c r="E62" s="97" t="s">
        <v>708</v>
      </c>
      <c r="F62" s="42">
        <f t="shared" ref="F62:F88" si="3">L62/K62</f>
        <v>1140</v>
      </c>
      <c r="G62" s="201">
        <v>43436</v>
      </c>
      <c r="H62" s="201">
        <v>43439</v>
      </c>
      <c r="I62" s="97" t="s">
        <v>1320</v>
      </c>
      <c r="J62" s="200">
        <v>3166.94</v>
      </c>
      <c r="K62" s="75">
        <v>3.5</v>
      </c>
      <c r="L62" s="42">
        <v>3990</v>
      </c>
    </row>
    <row r="63" spans="1:12" ht="29.25" customHeight="1" x14ac:dyDescent="0.2">
      <c r="A63" s="101" t="s">
        <v>770</v>
      </c>
      <c r="B63" s="97" t="s">
        <v>53</v>
      </c>
      <c r="C63" s="97">
        <v>5436</v>
      </c>
      <c r="D63" s="101" t="s">
        <v>1203</v>
      </c>
      <c r="E63" s="97" t="s">
        <v>1204</v>
      </c>
      <c r="F63" s="42">
        <f t="shared" si="3"/>
        <v>1140</v>
      </c>
      <c r="G63" s="201">
        <v>43436</v>
      </c>
      <c r="H63" s="201">
        <v>43442</v>
      </c>
      <c r="I63" s="97" t="s">
        <v>1320</v>
      </c>
      <c r="J63" s="200">
        <v>3139.5</v>
      </c>
      <c r="K63" s="75">
        <v>6.5</v>
      </c>
      <c r="L63" s="42">
        <v>7410</v>
      </c>
    </row>
    <row r="64" spans="1:12" ht="24.2" customHeight="1" x14ac:dyDescent="0.2">
      <c r="A64" s="217" t="s">
        <v>891</v>
      </c>
      <c r="B64" s="97" t="s">
        <v>892</v>
      </c>
      <c r="C64" s="75">
        <v>33499</v>
      </c>
      <c r="D64" s="136" t="s">
        <v>1205</v>
      </c>
      <c r="E64" s="204" t="s">
        <v>708</v>
      </c>
      <c r="F64" s="77">
        <f t="shared" si="3"/>
        <v>900</v>
      </c>
      <c r="G64" s="203">
        <v>43436</v>
      </c>
      <c r="H64" s="203">
        <v>43439</v>
      </c>
      <c r="I64" s="137" t="s">
        <v>1320</v>
      </c>
      <c r="J64" s="222">
        <v>2021.94</v>
      </c>
      <c r="K64" s="75">
        <v>3.5</v>
      </c>
      <c r="L64" s="42">
        <v>3150</v>
      </c>
    </row>
    <row r="65" spans="1:12" ht="24" x14ac:dyDescent="0.2">
      <c r="A65" s="217" t="s">
        <v>569</v>
      </c>
      <c r="B65" s="97" t="s">
        <v>570</v>
      </c>
      <c r="C65" s="75">
        <v>32158</v>
      </c>
      <c r="D65" s="136"/>
      <c r="E65" s="204"/>
      <c r="F65" s="42">
        <f t="shared" si="3"/>
        <v>900</v>
      </c>
      <c r="G65" s="203"/>
      <c r="H65" s="203"/>
      <c r="I65" s="137"/>
      <c r="J65" s="222">
        <v>2873.86</v>
      </c>
      <c r="K65" s="75">
        <v>3.5</v>
      </c>
      <c r="L65" s="42">
        <v>3150</v>
      </c>
    </row>
    <row r="66" spans="1:12" ht="24" x14ac:dyDescent="0.2">
      <c r="A66" s="217" t="s">
        <v>108</v>
      </c>
      <c r="B66" s="202" t="s">
        <v>109</v>
      </c>
      <c r="C66" s="202" t="s">
        <v>110</v>
      </c>
      <c r="D66" s="136"/>
      <c r="E66" s="204"/>
      <c r="F66" s="42">
        <f t="shared" si="3"/>
        <v>900</v>
      </c>
      <c r="G66" s="203"/>
      <c r="H66" s="203"/>
      <c r="I66" s="137"/>
      <c r="J66" s="222">
        <v>2873.86</v>
      </c>
      <c r="K66" s="75">
        <v>3.5</v>
      </c>
      <c r="L66" s="42">
        <v>3150</v>
      </c>
    </row>
    <row r="67" spans="1:12" ht="36" x14ac:dyDescent="0.2">
      <c r="A67" s="217" t="s">
        <v>58</v>
      </c>
      <c r="B67" s="202" t="s">
        <v>15</v>
      </c>
      <c r="C67" s="202" t="s">
        <v>59</v>
      </c>
      <c r="D67" s="101" t="s">
        <v>1158</v>
      </c>
      <c r="E67" s="97" t="s">
        <v>942</v>
      </c>
      <c r="F67" s="42">
        <f t="shared" si="3"/>
        <v>1140</v>
      </c>
      <c r="G67" s="201">
        <v>43424</v>
      </c>
      <c r="H67" s="201">
        <v>43428</v>
      </c>
      <c r="I67" s="97" t="s">
        <v>1153</v>
      </c>
      <c r="J67" s="200">
        <v>0</v>
      </c>
      <c r="K67" s="75">
        <v>4.5</v>
      </c>
      <c r="L67" s="42">
        <v>5130</v>
      </c>
    </row>
    <row r="68" spans="1:12" ht="24" x14ac:dyDescent="0.2">
      <c r="A68" s="217" t="s">
        <v>1206</v>
      </c>
      <c r="B68" s="97" t="s">
        <v>15</v>
      </c>
      <c r="C68" s="75" t="s">
        <v>1207</v>
      </c>
      <c r="D68" s="101" t="s">
        <v>1158</v>
      </c>
      <c r="E68" s="97" t="s">
        <v>942</v>
      </c>
      <c r="F68" s="42">
        <f t="shared" si="3"/>
        <v>1140</v>
      </c>
      <c r="G68" s="201">
        <v>43424</v>
      </c>
      <c r="H68" s="201">
        <v>43428</v>
      </c>
      <c r="I68" s="97" t="s">
        <v>1320</v>
      </c>
      <c r="J68" s="200">
        <v>2247</v>
      </c>
      <c r="K68" s="75">
        <v>4.5</v>
      </c>
      <c r="L68" s="42">
        <v>5130</v>
      </c>
    </row>
    <row r="69" spans="1:12" ht="24.2" customHeight="1" x14ac:dyDescent="0.2">
      <c r="A69" s="217" t="s">
        <v>1208</v>
      </c>
      <c r="B69" s="97" t="s">
        <v>773</v>
      </c>
      <c r="C69" s="75">
        <v>401</v>
      </c>
      <c r="D69" s="136" t="s">
        <v>1209</v>
      </c>
      <c r="E69" s="137" t="s">
        <v>1210</v>
      </c>
      <c r="F69" s="42">
        <f t="shared" si="3"/>
        <v>195.42857142857142</v>
      </c>
      <c r="G69" s="203">
        <v>43430</v>
      </c>
      <c r="H69" s="203">
        <v>43434</v>
      </c>
      <c r="I69" s="137" t="s">
        <v>438</v>
      </c>
      <c r="J69" s="222">
        <v>0</v>
      </c>
      <c r="K69" s="75">
        <v>3.5</v>
      </c>
      <c r="L69" s="42">
        <v>684</v>
      </c>
    </row>
    <row r="70" spans="1:12" ht="24" x14ac:dyDescent="0.2">
      <c r="A70" s="217" t="s">
        <v>46</v>
      </c>
      <c r="B70" s="202" t="s">
        <v>47</v>
      </c>
      <c r="C70" s="202" t="s">
        <v>48</v>
      </c>
      <c r="D70" s="136"/>
      <c r="E70" s="137"/>
      <c r="F70" s="42">
        <f t="shared" si="3"/>
        <v>195.42857142857142</v>
      </c>
      <c r="G70" s="203"/>
      <c r="H70" s="203"/>
      <c r="I70" s="137"/>
      <c r="J70" s="222">
        <v>0</v>
      </c>
      <c r="K70" s="75">
        <v>3.5</v>
      </c>
      <c r="L70" s="42">
        <v>684</v>
      </c>
    </row>
    <row r="71" spans="1:12" ht="24" x14ac:dyDescent="0.2">
      <c r="A71" s="217" t="s">
        <v>139</v>
      </c>
      <c r="B71" s="202" t="s">
        <v>69</v>
      </c>
      <c r="C71" s="202" t="s">
        <v>140</v>
      </c>
      <c r="D71" s="136"/>
      <c r="E71" s="137"/>
      <c r="F71" s="42">
        <f t="shared" si="3"/>
        <v>555.42857142857144</v>
      </c>
      <c r="G71" s="203"/>
      <c r="H71" s="203"/>
      <c r="I71" s="137"/>
      <c r="J71" s="222">
        <v>0</v>
      </c>
      <c r="K71" s="75">
        <v>3.5</v>
      </c>
      <c r="L71" s="42">
        <v>1944</v>
      </c>
    </row>
    <row r="72" spans="1:12" ht="24" x14ac:dyDescent="0.2">
      <c r="A72" s="217" t="s">
        <v>1005</v>
      </c>
      <c r="B72" s="97" t="s">
        <v>1006</v>
      </c>
      <c r="C72" s="75" t="s">
        <v>1007</v>
      </c>
      <c r="D72" s="136"/>
      <c r="E72" s="137"/>
      <c r="F72" s="42">
        <f t="shared" si="3"/>
        <v>555.42857142857144</v>
      </c>
      <c r="G72" s="203"/>
      <c r="H72" s="203"/>
      <c r="I72" s="137"/>
      <c r="J72" s="222">
        <v>0</v>
      </c>
      <c r="K72" s="75">
        <v>3.5</v>
      </c>
      <c r="L72" s="42">
        <v>1944</v>
      </c>
    </row>
    <row r="73" spans="1:12" ht="24.2" customHeight="1" x14ac:dyDescent="0.2">
      <c r="A73" s="217" t="s">
        <v>46</v>
      </c>
      <c r="B73" s="202" t="s">
        <v>47</v>
      </c>
      <c r="C73" s="202" t="s">
        <v>48</v>
      </c>
      <c r="D73" s="136" t="s">
        <v>1211</v>
      </c>
      <c r="E73" s="137" t="s">
        <v>1134</v>
      </c>
      <c r="F73" s="42">
        <f t="shared" si="3"/>
        <v>72</v>
      </c>
      <c r="G73" s="203">
        <v>43397</v>
      </c>
      <c r="H73" s="203">
        <v>43400</v>
      </c>
      <c r="I73" s="137" t="s">
        <v>438</v>
      </c>
      <c r="J73" s="222">
        <v>0</v>
      </c>
      <c r="K73" s="75">
        <v>3.5</v>
      </c>
      <c r="L73" s="42">
        <v>252</v>
      </c>
    </row>
    <row r="74" spans="1:12" ht="24" x14ac:dyDescent="0.2">
      <c r="A74" s="217" t="s">
        <v>1005</v>
      </c>
      <c r="B74" s="97" t="s">
        <v>1006</v>
      </c>
      <c r="C74" s="75" t="s">
        <v>1007</v>
      </c>
      <c r="D74" s="136"/>
      <c r="E74" s="137"/>
      <c r="F74" s="42">
        <f t="shared" si="3"/>
        <v>72</v>
      </c>
      <c r="G74" s="203"/>
      <c r="H74" s="203"/>
      <c r="I74" s="137"/>
      <c r="J74" s="222">
        <v>0</v>
      </c>
      <c r="K74" s="75">
        <v>3.5</v>
      </c>
      <c r="L74" s="42">
        <v>252</v>
      </c>
    </row>
    <row r="75" spans="1:12" ht="24" x14ac:dyDescent="0.2">
      <c r="A75" s="217" t="s">
        <v>36</v>
      </c>
      <c r="B75" s="202" t="s">
        <v>29</v>
      </c>
      <c r="C75" s="202" t="s">
        <v>37</v>
      </c>
      <c r="D75" s="136"/>
      <c r="E75" s="137"/>
      <c r="F75" s="42">
        <f t="shared" si="3"/>
        <v>72</v>
      </c>
      <c r="G75" s="203"/>
      <c r="H75" s="203"/>
      <c r="I75" s="137"/>
      <c r="J75" s="222">
        <v>0</v>
      </c>
      <c r="K75" s="75">
        <v>3.5</v>
      </c>
      <c r="L75" s="42">
        <v>252</v>
      </c>
    </row>
    <row r="76" spans="1:12" ht="24" x14ac:dyDescent="0.2">
      <c r="A76" s="217" t="s">
        <v>84</v>
      </c>
      <c r="B76" s="202" t="s">
        <v>29</v>
      </c>
      <c r="C76" s="202" t="s">
        <v>85</v>
      </c>
      <c r="D76" s="136"/>
      <c r="E76" s="137"/>
      <c r="F76" s="42">
        <f t="shared" si="3"/>
        <v>72</v>
      </c>
      <c r="G76" s="203"/>
      <c r="H76" s="203"/>
      <c r="I76" s="137"/>
      <c r="J76" s="222">
        <v>0</v>
      </c>
      <c r="K76" s="75">
        <v>3.5</v>
      </c>
      <c r="L76" s="42">
        <v>252</v>
      </c>
    </row>
    <row r="77" spans="1:12" ht="24" x14ac:dyDescent="0.2">
      <c r="A77" s="217" t="s">
        <v>154</v>
      </c>
      <c r="B77" s="202" t="s">
        <v>15</v>
      </c>
      <c r="C77" s="202">
        <v>310</v>
      </c>
      <c r="D77" s="217" t="s">
        <v>1212</v>
      </c>
      <c r="E77" s="75" t="s">
        <v>102</v>
      </c>
      <c r="F77" s="77">
        <f t="shared" si="3"/>
        <v>1140</v>
      </c>
      <c r="G77" s="201">
        <v>43439</v>
      </c>
      <c r="H77" s="201">
        <v>43442</v>
      </c>
      <c r="I77" s="202" t="s">
        <v>1320</v>
      </c>
      <c r="J77" s="224">
        <v>1767.88</v>
      </c>
      <c r="K77" s="75">
        <v>3.5</v>
      </c>
      <c r="L77" s="77">
        <v>3990</v>
      </c>
    </row>
    <row r="78" spans="1:12" ht="14.85" customHeight="1" x14ac:dyDescent="0.2">
      <c r="A78" s="217" t="s">
        <v>1069</v>
      </c>
      <c r="B78" s="97" t="s">
        <v>15</v>
      </c>
      <c r="C78" s="75">
        <v>388</v>
      </c>
      <c r="D78" s="136" t="s">
        <v>1213</v>
      </c>
      <c r="E78" s="204" t="s">
        <v>196</v>
      </c>
      <c r="F78" s="42">
        <f t="shared" si="3"/>
        <v>684</v>
      </c>
      <c r="G78" s="203">
        <v>43430</v>
      </c>
      <c r="H78" s="203">
        <v>43434</v>
      </c>
      <c r="I78" s="205" t="s">
        <v>1153</v>
      </c>
      <c r="J78" s="222">
        <v>0</v>
      </c>
      <c r="K78" s="75">
        <v>4.5</v>
      </c>
      <c r="L78" s="42">
        <v>3078</v>
      </c>
    </row>
    <row r="79" spans="1:12" ht="24" x14ac:dyDescent="0.2">
      <c r="A79" s="217" t="s">
        <v>1071</v>
      </c>
      <c r="B79" s="97" t="s">
        <v>15</v>
      </c>
      <c r="C79" s="75" t="s">
        <v>1072</v>
      </c>
      <c r="D79" s="136"/>
      <c r="E79" s="204"/>
      <c r="F79" s="42">
        <f t="shared" si="3"/>
        <v>684</v>
      </c>
      <c r="G79" s="203"/>
      <c r="H79" s="203"/>
      <c r="I79" s="205"/>
      <c r="J79" s="222">
        <v>0</v>
      </c>
      <c r="K79" s="75">
        <v>4.5</v>
      </c>
      <c r="L79" s="42">
        <v>3078</v>
      </c>
    </row>
    <row r="80" spans="1:12" x14ac:dyDescent="0.2">
      <c r="A80" s="217" t="s">
        <v>1073</v>
      </c>
      <c r="B80" s="97" t="s">
        <v>15</v>
      </c>
      <c r="C80" s="75">
        <v>8557</v>
      </c>
      <c r="D80" s="136"/>
      <c r="E80" s="204"/>
      <c r="F80" s="42">
        <f t="shared" si="3"/>
        <v>684</v>
      </c>
      <c r="G80" s="203"/>
      <c r="H80" s="203"/>
      <c r="I80" s="205"/>
      <c r="J80" s="222"/>
      <c r="K80" s="75">
        <v>4.5</v>
      </c>
      <c r="L80" s="42">
        <v>3078</v>
      </c>
    </row>
    <row r="81" spans="1:12" ht="24.2" customHeight="1" x14ac:dyDescent="0.2">
      <c r="A81" s="217" t="s">
        <v>135</v>
      </c>
      <c r="B81" s="202" t="s">
        <v>69</v>
      </c>
      <c r="C81" s="202" t="s">
        <v>136</v>
      </c>
      <c r="D81" s="136" t="s">
        <v>1214</v>
      </c>
      <c r="E81" s="137" t="s">
        <v>1215</v>
      </c>
      <c r="F81" s="42">
        <f t="shared" si="3"/>
        <v>432</v>
      </c>
      <c r="G81" s="203">
        <v>43409</v>
      </c>
      <c r="H81" s="203">
        <v>43413</v>
      </c>
      <c r="I81" s="137" t="s">
        <v>854</v>
      </c>
      <c r="J81" s="222"/>
      <c r="K81" s="75">
        <v>4.5</v>
      </c>
      <c r="L81" s="42">
        <v>1944</v>
      </c>
    </row>
    <row r="82" spans="1:12" ht="24" x14ac:dyDescent="0.2">
      <c r="A82" s="217" t="s">
        <v>972</v>
      </c>
      <c r="B82" s="202" t="s">
        <v>973</v>
      </c>
      <c r="C82" s="202" t="s">
        <v>974</v>
      </c>
      <c r="D82" s="136"/>
      <c r="E82" s="137"/>
      <c r="F82" s="42">
        <f t="shared" si="3"/>
        <v>432</v>
      </c>
      <c r="G82" s="203"/>
      <c r="H82" s="203"/>
      <c r="I82" s="137"/>
      <c r="J82" s="222"/>
      <c r="K82" s="75">
        <v>4.5</v>
      </c>
      <c r="L82" s="42">
        <v>1944</v>
      </c>
    </row>
    <row r="83" spans="1:12" ht="24" x14ac:dyDescent="0.2">
      <c r="A83" s="217" t="s">
        <v>1216</v>
      </c>
      <c r="B83" s="97" t="s">
        <v>671</v>
      </c>
      <c r="C83" s="75" t="s">
        <v>1217</v>
      </c>
      <c r="D83" s="136"/>
      <c r="E83" s="137"/>
      <c r="F83" s="42">
        <f t="shared" si="3"/>
        <v>432</v>
      </c>
      <c r="G83" s="203"/>
      <c r="H83" s="203"/>
      <c r="I83" s="137"/>
      <c r="J83" s="222"/>
      <c r="K83" s="75">
        <v>4.5</v>
      </c>
      <c r="L83" s="42">
        <v>1944</v>
      </c>
    </row>
    <row r="84" spans="1:12" ht="24" x14ac:dyDescent="0.2">
      <c r="A84" s="217" t="s">
        <v>1218</v>
      </c>
      <c r="B84" s="97" t="s">
        <v>671</v>
      </c>
      <c r="C84" s="75" t="s">
        <v>1219</v>
      </c>
      <c r="D84" s="136"/>
      <c r="E84" s="137"/>
      <c r="F84" s="42">
        <f t="shared" si="3"/>
        <v>432</v>
      </c>
      <c r="G84" s="203"/>
      <c r="H84" s="203"/>
      <c r="I84" s="137"/>
      <c r="J84" s="222"/>
      <c r="K84" s="75">
        <v>4.5</v>
      </c>
      <c r="L84" s="42">
        <v>1944</v>
      </c>
    </row>
    <row r="85" spans="1:12" ht="24.2" customHeight="1" x14ac:dyDescent="0.2">
      <c r="A85" s="217" t="s">
        <v>350</v>
      </c>
      <c r="B85" s="97" t="s">
        <v>15</v>
      </c>
      <c r="C85" s="75">
        <v>3329</v>
      </c>
      <c r="D85" s="136" t="s">
        <v>1220</v>
      </c>
      <c r="E85" s="137" t="s">
        <v>848</v>
      </c>
      <c r="F85" s="42">
        <f t="shared" si="3"/>
        <v>1140</v>
      </c>
      <c r="G85" s="203">
        <v>43416</v>
      </c>
      <c r="H85" s="203">
        <v>43419</v>
      </c>
      <c r="I85" s="137" t="s">
        <v>1320</v>
      </c>
      <c r="J85" s="222">
        <v>3306.54</v>
      </c>
      <c r="K85" s="75">
        <v>5.5</v>
      </c>
      <c r="L85" s="42">
        <v>6270</v>
      </c>
    </row>
    <row r="86" spans="1:12" ht="24" x14ac:dyDescent="0.2">
      <c r="A86" s="217" t="s">
        <v>117</v>
      </c>
      <c r="B86" s="97" t="s">
        <v>15</v>
      </c>
      <c r="C86" s="75" t="s">
        <v>118</v>
      </c>
      <c r="D86" s="136"/>
      <c r="E86" s="137"/>
      <c r="F86" s="42">
        <f t="shared" si="3"/>
        <v>1140</v>
      </c>
      <c r="G86" s="203"/>
      <c r="H86" s="203"/>
      <c r="I86" s="137"/>
      <c r="J86" s="222">
        <v>3611.34</v>
      </c>
      <c r="K86" s="75">
        <v>3.5</v>
      </c>
      <c r="L86" s="42">
        <v>3990</v>
      </c>
    </row>
    <row r="87" spans="1:12" ht="24" x14ac:dyDescent="0.2">
      <c r="A87" s="217" t="s">
        <v>1221</v>
      </c>
      <c r="B87" s="97" t="s">
        <v>15</v>
      </c>
      <c r="C87" s="75">
        <v>335</v>
      </c>
      <c r="D87" s="136"/>
      <c r="E87" s="137"/>
      <c r="F87" s="42">
        <f t="shared" si="3"/>
        <v>1140</v>
      </c>
      <c r="G87" s="203"/>
      <c r="H87" s="203"/>
      <c r="I87" s="137"/>
      <c r="J87" s="222">
        <v>3160.54</v>
      </c>
      <c r="K87" s="75">
        <v>3.5</v>
      </c>
      <c r="L87" s="42">
        <v>3990</v>
      </c>
    </row>
    <row r="88" spans="1:12" ht="24" x14ac:dyDescent="0.2">
      <c r="A88" s="217" t="s">
        <v>1222</v>
      </c>
      <c r="B88" s="97" t="s">
        <v>15</v>
      </c>
      <c r="C88" s="75">
        <v>308</v>
      </c>
      <c r="D88" s="101" t="s">
        <v>1223</v>
      </c>
      <c r="E88" s="97" t="s">
        <v>942</v>
      </c>
      <c r="F88" s="42">
        <f t="shared" si="3"/>
        <v>1140</v>
      </c>
      <c r="G88" s="201">
        <v>43424</v>
      </c>
      <c r="H88" s="201">
        <v>43428</v>
      </c>
      <c r="I88" s="97" t="s">
        <v>1320</v>
      </c>
      <c r="J88" s="200">
        <v>2247</v>
      </c>
      <c r="K88" s="75">
        <v>4.5</v>
      </c>
      <c r="L88" s="42">
        <v>5130</v>
      </c>
    </row>
    <row r="89" spans="1:12" ht="48" x14ac:dyDescent="0.2">
      <c r="A89" s="217" t="s">
        <v>1224</v>
      </c>
      <c r="B89" s="97" t="s">
        <v>194</v>
      </c>
      <c r="C89" s="75"/>
      <c r="D89" s="101" t="s">
        <v>1225</v>
      </c>
      <c r="E89" s="97" t="s">
        <v>196</v>
      </c>
      <c r="F89" s="42"/>
      <c r="G89" s="201">
        <v>43404</v>
      </c>
      <c r="H89" s="201">
        <v>43405</v>
      </c>
      <c r="I89" s="97" t="s">
        <v>1320</v>
      </c>
      <c r="J89" s="200">
        <v>1545.2</v>
      </c>
      <c r="K89" s="75">
        <v>0</v>
      </c>
      <c r="L89" s="42">
        <v>0</v>
      </c>
    </row>
    <row r="90" spans="1:12" ht="48" x14ac:dyDescent="0.2">
      <c r="A90" s="217" t="s">
        <v>185</v>
      </c>
      <c r="B90" s="97" t="s">
        <v>53</v>
      </c>
      <c r="C90" s="75">
        <v>185</v>
      </c>
      <c r="D90" s="101" t="s">
        <v>1226</v>
      </c>
      <c r="E90" s="97" t="s">
        <v>132</v>
      </c>
      <c r="F90" s="42">
        <f>L90/K90</f>
        <v>1140</v>
      </c>
      <c r="G90" s="201">
        <v>43437</v>
      </c>
      <c r="H90" s="201">
        <v>43439</v>
      </c>
      <c r="I90" s="97" t="s">
        <v>1320</v>
      </c>
      <c r="J90" s="200">
        <v>3790.95</v>
      </c>
      <c r="K90" s="75">
        <v>2.5</v>
      </c>
      <c r="L90" s="42">
        <v>2850</v>
      </c>
    </row>
    <row r="91" spans="1:12" ht="24" x14ac:dyDescent="0.2">
      <c r="A91" s="217" t="s">
        <v>388</v>
      </c>
      <c r="B91" s="97" t="s">
        <v>15</v>
      </c>
      <c r="C91" s="75" t="s">
        <v>389</v>
      </c>
      <c r="D91" s="101" t="s">
        <v>1227</v>
      </c>
      <c r="E91" s="97" t="s">
        <v>120</v>
      </c>
      <c r="F91" s="42">
        <f>L91/K91</f>
        <v>1140</v>
      </c>
      <c r="G91" s="201">
        <v>43352</v>
      </c>
      <c r="H91" s="201">
        <v>43358</v>
      </c>
      <c r="I91" s="97" t="s">
        <v>844</v>
      </c>
      <c r="J91" s="200">
        <v>0</v>
      </c>
      <c r="K91" s="75">
        <v>6.5</v>
      </c>
      <c r="L91" s="42">
        <v>7410</v>
      </c>
    </row>
    <row r="92" spans="1:12" x14ac:dyDescent="0.2">
      <c r="A92" s="225"/>
      <c r="B92" s="102"/>
      <c r="C92" s="102"/>
      <c r="D92" s="13"/>
      <c r="E92" s="13"/>
      <c r="F92" s="13"/>
      <c r="G92" s="13"/>
      <c r="H92" s="105"/>
      <c r="I92" s="15" t="s">
        <v>1228</v>
      </c>
      <c r="J92" s="106">
        <f>SUM(J4:J91)</f>
        <v>121728.61000000002</v>
      </c>
      <c r="K92" s="13">
        <f>SUM(K4:K91)</f>
        <v>294.5</v>
      </c>
      <c r="L92" s="106">
        <f>SUM(L4:L91)</f>
        <v>229408</v>
      </c>
    </row>
  </sheetData>
  <mergeCells count="136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8:D9"/>
    <mergeCell ref="E8:E9"/>
    <mergeCell ref="G8:G9"/>
    <mergeCell ref="H8:H9"/>
    <mergeCell ref="I8:I9"/>
    <mergeCell ref="J8:J9"/>
    <mergeCell ref="D11:D12"/>
    <mergeCell ref="E11:E12"/>
    <mergeCell ref="G11:G12"/>
    <mergeCell ref="H11:H12"/>
    <mergeCell ref="I11:I12"/>
    <mergeCell ref="J11:J12"/>
    <mergeCell ref="D14:D15"/>
    <mergeCell ref="E14:E15"/>
    <mergeCell ref="G14:G15"/>
    <mergeCell ref="H14:H15"/>
    <mergeCell ref="I14:I15"/>
    <mergeCell ref="J14:J15"/>
    <mergeCell ref="D18:D20"/>
    <mergeCell ref="E18:E20"/>
    <mergeCell ref="G18:G20"/>
    <mergeCell ref="H18:H20"/>
    <mergeCell ref="I18:I20"/>
    <mergeCell ref="J18:J20"/>
    <mergeCell ref="D21:D22"/>
    <mergeCell ref="E21:E22"/>
    <mergeCell ref="G21:G22"/>
    <mergeCell ref="H21:H22"/>
    <mergeCell ref="I21:I22"/>
    <mergeCell ref="J21:J22"/>
    <mergeCell ref="D24:D25"/>
    <mergeCell ref="E24:E25"/>
    <mergeCell ref="G24:G25"/>
    <mergeCell ref="H24:H25"/>
    <mergeCell ref="I24:I25"/>
    <mergeCell ref="J24:J25"/>
    <mergeCell ref="D26:D27"/>
    <mergeCell ref="E26:E27"/>
    <mergeCell ref="G26:G27"/>
    <mergeCell ref="H26:H27"/>
    <mergeCell ref="I26:I27"/>
    <mergeCell ref="J26:J27"/>
    <mergeCell ref="D28:D31"/>
    <mergeCell ref="E28:E31"/>
    <mergeCell ref="G28:G31"/>
    <mergeCell ref="H28:H31"/>
    <mergeCell ref="I28:I31"/>
    <mergeCell ref="J28:J31"/>
    <mergeCell ref="D33:D36"/>
    <mergeCell ref="E33:E36"/>
    <mergeCell ref="G33:G36"/>
    <mergeCell ref="H33:H36"/>
    <mergeCell ref="I33:I36"/>
    <mergeCell ref="J33:J36"/>
    <mergeCell ref="D38:D39"/>
    <mergeCell ref="E38:E39"/>
    <mergeCell ref="G38:G39"/>
    <mergeCell ref="H38:H39"/>
    <mergeCell ref="I38:I39"/>
    <mergeCell ref="J38:J39"/>
    <mergeCell ref="D44:D45"/>
    <mergeCell ref="E44:E45"/>
    <mergeCell ref="G44:G45"/>
    <mergeCell ref="H44:H45"/>
    <mergeCell ref="I44:I45"/>
    <mergeCell ref="J44:J45"/>
    <mergeCell ref="D46:D47"/>
    <mergeCell ref="E46:E47"/>
    <mergeCell ref="G46:G47"/>
    <mergeCell ref="H46:H47"/>
    <mergeCell ref="I46:I47"/>
    <mergeCell ref="J46:J47"/>
    <mergeCell ref="D48:D49"/>
    <mergeCell ref="E48:E49"/>
    <mergeCell ref="G48:G49"/>
    <mergeCell ref="H48:H49"/>
    <mergeCell ref="I48:I49"/>
    <mergeCell ref="J48:J49"/>
    <mergeCell ref="D50:D53"/>
    <mergeCell ref="E50:E53"/>
    <mergeCell ref="G50:G53"/>
    <mergeCell ref="H50:H53"/>
    <mergeCell ref="I50:I53"/>
    <mergeCell ref="J50:J53"/>
    <mergeCell ref="D55:D58"/>
    <mergeCell ref="E55:E58"/>
    <mergeCell ref="G55:G58"/>
    <mergeCell ref="H55:H58"/>
    <mergeCell ref="I55:I58"/>
    <mergeCell ref="J55:J58"/>
    <mergeCell ref="D64:D66"/>
    <mergeCell ref="E64:E66"/>
    <mergeCell ref="G64:G66"/>
    <mergeCell ref="H64:H66"/>
    <mergeCell ref="I64:I66"/>
    <mergeCell ref="J64:J66"/>
    <mergeCell ref="D69:D72"/>
    <mergeCell ref="E69:E72"/>
    <mergeCell ref="G69:G72"/>
    <mergeCell ref="H69:H72"/>
    <mergeCell ref="I69:I72"/>
    <mergeCell ref="J69:J72"/>
    <mergeCell ref="D73:D76"/>
    <mergeCell ref="E73:E76"/>
    <mergeCell ref="G73:G76"/>
    <mergeCell ref="H73:H76"/>
    <mergeCell ref="I73:I76"/>
    <mergeCell ref="J73:J76"/>
    <mergeCell ref="D85:D87"/>
    <mergeCell ref="E85:E87"/>
    <mergeCell ref="G85:G87"/>
    <mergeCell ref="H85:H87"/>
    <mergeCell ref="I85:I87"/>
    <mergeCell ref="J85:J87"/>
    <mergeCell ref="D78:D80"/>
    <mergeCell ref="E78:E80"/>
    <mergeCell ref="G78:G80"/>
    <mergeCell ref="H78:H80"/>
    <mergeCell ref="I78:I80"/>
    <mergeCell ref="J78:J80"/>
    <mergeCell ref="D81:D84"/>
    <mergeCell ref="E81:E84"/>
    <mergeCell ref="G81:G84"/>
    <mergeCell ref="H81:H84"/>
    <mergeCell ref="I81:I84"/>
    <mergeCell ref="J81:J84"/>
  </mergeCells>
  <pageMargins left="0.51180555555555496" right="0.51180555555555496" top="0.78749999999999998" bottom="0.78749999999999998" header="0.51180555555555496" footer="0.51180555555555496"/>
  <pageSetup paperSize="9" scale="85" firstPageNumber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opLeftCell="A85" zoomScaleNormal="100" zoomScalePageLayoutView="60" workbookViewId="0">
      <selection activeCell="H7" sqref="H7"/>
    </sheetView>
  </sheetViews>
  <sheetFormatPr defaultRowHeight="14.25" x14ac:dyDescent="0.2"/>
  <cols>
    <col min="1" max="1" width="22"/>
    <col min="2" max="2" width="10.125"/>
    <col min="3" max="3" width="8.75"/>
    <col min="4" max="4" width="20.625" customWidth="1"/>
    <col min="5" max="5" width="8.75"/>
    <col min="6" max="6" width="10.75"/>
    <col min="7" max="7" width="6.25" customWidth="1"/>
    <col min="8" max="8" width="7.25" customWidth="1"/>
    <col min="9" max="9" width="9.5"/>
    <col min="10" max="10" width="11.5"/>
    <col min="11" max="11" width="6.75"/>
    <col min="12" max="12" width="12.5"/>
    <col min="13" max="1025" width="8.75"/>
  </cols>
  <sheetData>
    <row r="1" spans="1:13" ht="18.399999999999999" customHeight="1" x14ac:dyDescent="0.2">
      <c r="A1" s="221" t="s">
        <v>1229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13" ht="14.85" customHeight="1" x14ac:dyDescent="0.2">
      <c r="A2" s="210" t="s">
        <v>0</v>
      </c>
      <c r="B2" s="211" t="s">
        <v>947</v>
      </c>
      <c r="C2" s="210" t="s">
        <v>401</v>
      </c>
      <c r="D2" s="211" t="s">
        <v>3</v>
      </c>
      <c r="E2" s="211" t="s">
        <v>4</v>
      </c>
      <c r="F2" s="211" t="s">
        <v>5</v>
      </c>
      <c r="G2" s="211" t="s">
        <v>6</v>
      </c>
      <c r="H2" s="211"/>
      <c r="I2" s="211" t="s">
        <v>948</v>
      </c>
      <c r="J2" s="211"/>
      <c r="K2" s="212" t="s">
        <v>949</v>
      </c>
      <c r="L2" s="212"/>
    </row>
    <row r="3" spans="1:13" ht="46.7" customHeight="1" x14ac:dyDescent="0.2">
      <c r="A3" s="210"/>
      <c r="B3" s="211"/>
      <c r="C3" s="210"/>
      <c r="D3" s="211"/>
      <c r="E3" s="211"/>
      <c r="F3" s="211"/>
      <c r="G3" s="105" t="s">
        <v>950</v>
      </c>
      <c r="H3" s="105" t="s">
        <v>951</v>
      </c>
      <c r="I3" s="105" t="s">
        <v>952</v>
      </c>
      <c r="J3" s="213" t="s">
        <v>12</v>
      </c>
      <c r="K3" s="105" t="s">
        <v>13</v>
      </c>
      <c r="L3" s="106" t="s">
        <v>12</v>
      </c>
    </row>
    <row r="4" spans="1:13" ht="27.95" customHeight="1" x14ac:dyDescent="0.25">
      <c r="A4" s="7" t="s">
        <v>1154</v>
      </c>
      <c r="B4" s="83" t="s">
        <v>789</v>
      </c>
      <c r="C4" s="83" t="s">
        <v>1155</v>
      </c>
      <c r="D4" s="234" t="s">
        <v>1230</v>
      </c>
      <c r="E4" s="112" t="s">
        <v>1231</v>
      </c>
      <c r="F4" s="226">
        <f>L4/K4</f>
        <v>1140</v>
      </c>
      <c r="G4" s="122">
        <v>43394</v>
      </c>
      <c r="H4" s="122">
        <v>43399</v>
      </c>
      <c r="I4" s="112" t="s">
        <v>512</v>
      </c>
      <c r="J4" s="227"/>
      <c r="K4" s="4">
        <v>5.5</v>
      </c>
      <c r="L4" s="51">
        <v>6270</v>
      </c>
      <c r="M4" s="237"/>
    </row>
    <row r="5" spans="1:13" ht="31.7" customHeight="1" x14ac:dyDescent="0.25">
      <c r="A5" s="7" t="s">
        <v>77</v>
      </c>
      <c r="B5" s="83" t="s">
        <v>29</v>
      </c>
      <c r="C5" s="83">
        <v>366427</v>
      </c>
      <c r="D5" s="234"/>
      <c r="E5" s="112"/>
      <c r="F5" s="226">
        <f>L5/K5</f>
        <v>360</v>
      </c>
      <c r="G5" s="122"/>
      <c r="H5" s="122"/>
      <c r="I5" s="112"/>
      <c r="J5" s="227"/>
      <c r="K5" s="4">
        <v>5.5</v>
      </c>
      <c r="L5" s="51">
        <v>1980</v>
      </c>
      <c r="M5" s="237"/>
    </row>
    <row r="6" spans="1:13" ht="26.1" customHeight="1" x14ac:dyDescent="0.25">
      <c r="A6" s="7" t="s">
        <v>857</v>
      </c>
      <c r="B6" s="83" t="s">
        <v>15</v>
      </c>
      <c r="C6" s="186">
        <v>367</v>
      </c>
      <c r="D6" s="235" t="s">
        <v>1140</v>
      </c>
      <c r="E6" s="6" t="s">
        <v>132</v>
      </c>
      <c r="F6" s="6"/>
      <c r="G6" s="55">
        <v>43437</v>
      </c>
      <c r="H6" s="55">
        <v>43441</v>
      </c>
      <c r="I6" s="6" t="s">
        <v>531</v>
      </c>
      <c r="J6" s="51">
        <v>1511.88</v>
      </c>
      <c r="K6" s="4">
        <v>0</v>
      </c>
      <c r="L6" s="51">
        <v>0</v>
      </c>
      <c r="M6" s="237"/>
    </row>
    <row r="7" spans="1:13" ht="27" x14ac:dyDescent="0.2">
      <c r="A7" s="7" t="s">
        <v>185</v>
      </c>
      <c r="B7" s="6" t="s">
        <v>53</v>
      </c>
      <c r="C7" s="4">
        <v>185</v>
      </c>
      <c r="D7" s="235" t="s">
        <v>1232</v>
      </c>
      <c r="E7" s="6" t="s">
        <v>102</v>
      </c>
      <c r="F7" s="10">
        <f t="shared" ref="F7:F38" si="0">L7/K7</f>
        <v>1140</v>
      </c>
      <c r="G7" s="55">
        <v>43439</v>
      </c>
      <c r="H7" s="55">
        <v>43442</v>
      </c>
      <c r="I7" s="6" t="s">
        <v>531</v>
      </c>
      <c r="J7" s="51">
        <v>1908.04</v>
      </c>
      <c r="K7" s="4">
        <v>3.5</v>
      </c>
      <c r="L7" s="51">
        <v>3990</v>
      </c>
      <c r="M7" s="237"/>
    </row>
    <row r="8" spans="1:13" ht="14.85" customHeight="1" x14ac:dyDescent="0.25">
      <c r="A8" s="7" t="s">
        <v>46</v>
      </c>
      <c r="B8" s="83" t="s">
        <v>47</v>
      </c>
      <c r="C8" s="83" t="s">
        <v>48</v>
      </c>
      <c r="D8" s="234" t="s">
        <v>1233</v>
      </c>
      <c r="E8" s="112" t="s">
        <v>556</v>
      </c>
      <c r="F8" s="10">
        <f t="shared" si="0"/>
        <v>432</v>
      </c>
      <c r="G8" s="122">
        <v>43432</v>
      </c>
      <c r="H8" s="122">
        <v>43434</v>
      </c>
      <c r="I8" s="112" t="s">
        <v>438</v>
      </c>
      <c r="J8" s="51"/>
      <c r="K8" s="4">
        <v>2.5</v>
      </c>
      <c r="L8" s="51">
        <v>1080</v>
      </c>
      <c r="M8" s="237"/>
    </row>
    <row r="9" spans="1:13" ht="27" x14ac:dyDescent="0.25">
      <c r="A9" s="7" t="s">
        <v>1234</v>
      </c>
      <c r="B9" s="83" t="s">
        <v>47</v>
      </c>
      <c r="C9" s="75" t="s">
        <v>1007</v>
      </c>
      <c r="D9" s="234"/>
      <c r="E9" s="112"/>
      <c r="F9" s="10">
        <f t="shared" si="0"/>
        <v>432</v>
      </c>
      <c r="G9" s="122"/>
      <c r="H9" s="122"/>
      <c r="I9" s="112"/>
      <c r="J9" s="51"/>
      <c r="K9" s="4">
        <v>2.5</v>
      </c>
      <c r="L9" s="51">
        <v>1080</v>
      </c>
      <c r="M9" s="237"/>
    </row>
    <row r="10" spans="1:13" ht="14.85" customHeight="1" x14ac:dyDescent="0.25">
      <c r="A10" s="7" t="s">
        <v>609</v>
      </c>
      <c r="B10" s="83" t="s">
        <v>53</v>
      </c>
      <c r="C10" s="83">
        <v>189</v>
      </c>
      <c r="D10" s="234" t="s">
        <v>1235</v>
      </c>
      <c r="E10" s="112" t="s">
        <v>90</v>
      </c>
      <c r="F10" s="10">
        <f t="shared" si="0"/>
        <v>684</v>
      </c>
      <c r="G10" s="122">
        <v>43439</v>
      </c>
      <c r="H10" s="122">
        <v>43441</v>
      </c>
      <c r="I10" s="112" t="s">
        <v>410</v>
      </c>
      <c r="J10" s="51"/>
      <c r="K10" s="4">
        <v>2.5</v>
      </c>
      <c r="L10" s="51">
        <v>1710</v>
      </c>
      <c r="M10" s="237"/>
    </row>
    <row r="11" spans="1:13" ht="27" x14ac:dyDescent="0.25">
      <c r="A11" s="7" t="s">
        <v>1236</v>
      </c>
      <c r="B11" s="83" t="s">
        <v>1237</v>
      </c>
      <c r="C11" s="83" t="s">
        <v>1238</v>
      </c>
      <c r="D11" s="234"/>
      <c r="E11" s="112"/>
      <c r="F11" s="10">
        <f t="shared" si="0"/>
        <v>432</v>
      </c>
      <c r="G11" s="122"/>
      <c r="H11" s="122"/>
      <c r="I11" s="112"/>
      <c r="J11" s="51"/>
      <c r="K11" s="4">
        <v>2.5</v>
      </c>
      <c r="L11" s="51">
        <v>1080</v>
      </c>
      <c r="M11" s="237"/>
    </row>
    <row r="12" spans="1:13" ht="27" x14ac:dyDescent="0.25">
      <c r="A12" s="7" t="s">
        <v>1239</v>
      </c>
      <c r="B12" s="83" t="s">
        <v>1237</v>
      </c>
      <c r="C12" s="83" t="s">
        <v>1240</v>
      </c>
      <c r="D12" s="234"/>
      <c r="E12" s="112"/>
      <c r="F12" s="10">
        <f t="shared" si="0"/>
        <v>432</v>
      </c>
      <c r="G12" s="122"/>
      <c r="H12" s="122"/>
      <c r="I12" s="112"/>
      <c r="J12" s="51"/>
      <c r="K12" s="4">
        <v>2.5</v>
      </c>
      <c r="L12" s="51">
        <v>1080</v>
      </c>
      <c r="M12" s="237"/>
    </row>
    <row r="13" spans="1:13" ht="27" x14ac:dyDescent="0.25">
      <c r="A13" s="7" t="s">
        <v>1093</v>
      </c>
      <c r="B13" s="83" t="s">
        <v>29</v>
      </c>
      <c r="C13" s="83" t="s">
        <v>1094</v>
      </c>
      <c r="D13" s="234"/>
      <c r="E13" s="112"/>
      <c r="F13" s="10">
        <f t="shared" si="0"/>
        <v>432</v>
      </c>
      <c r="G13" s="122"/>
      <c r="H13" s="122"/>
      <c r="I13" s="112"/>
      <c r="J13" s="51"/>
      <c r="K13" s="4">
        <v>2.5</v>
      </c>
      <c r="L13" s="51">
        <v>1080</v>
      </c>
      <c r="M13" s="237"/>
    </row>
    <row r="14" spans="1:13" ht="14.85" customHeight="1" x14ac:dyDescent="0.25">
      <c r="A14" s="7" t="s">
        <v>770</v>
      </c>
      <c r="B14" s="83" t="s">
        <v>53</v>
      </c>
      <c r="C14" s="83">
        <v>5436</v>
      </c>
      <c r="D14" s="234" t="s">
        <v>1241</v>
      </c>
      <c r="E14" s="112" t="s">
        <v>942</v>
      </c>
      <c r="F14" s="10">
        <f t="shared" si="0"/>
        <v>1140</v>
      </c>
      <c r="G14" s="122">
        <v>43445</v>
      </c>
      <c r="H14" s="122">
        <v>43447</v>
      </c>
      <c r="I14" s="112" t="s">
        <v>531</v>
      </c>
      <c r="J14" s="51">
        <v>2346.88</v>
      </c>
      <c r="K14" s="4">
        <v>2.5</v>
      </c>
      <c r="L14" s="51">
        <v>2850</v>
      </c>
      <c r="M14" s="237"/>
    </row>
    <row r="15" spans="1:13" ht="27" x14ac:dyDescent="0.25">
      <c r="A15" s="7" t="s">
        <v>772</v>
      </c>
      <c r="B15" s="83" t="s">
        <v>773</v>
      </c>
      <c r="C15" s="83" t="s">
        <v>774</v>
      </c>
      <c r="D15" s="234"/>
      <c r="E15" s="112"/>
      <c r="F15" s="10">
        <f t="shared" si="0"/>
        <v>900</v>
      </c>
      <c r="G15" s="122"/>
      <c r="H15" s="122"/>
      <c r="I15" s="112"/>
      <c r="J15" s="51">
        <v>2346.88</v>
      </c>
      <c r="K15" s="4">
        <v>2.5</v>
      </c>
      <c r="L15" s="51">
        <v>2250</v>
      </c>
      <c r="M15" s="237"/>
    </row>
    <row r="16" spans="1:13" ht="39.200000000000003" customHeight="1" x14ac:dyDescent="0.25">
      <c r="A16" s="7" t="s">
        <v>1242</v>
      </c>
      <c r="B16" s="83" t="s">
        <v>29</v>
      </c>
      <c r="C16" s="83" t="s">
        <v>1243</v>
      </c>
      <c r="D16" s="235" t="s">
        <v>1244</v>
      </c>
      <c r="E16" s="6" t="s">
        <v>942</v>
      </c>
      <c r="F16" s="10">
        <f t="shared" si="0"/>
        <v>720</v>
      </c>
      <c r="G16" s="55">
        <v>43445</v>
      </c>
      <c r="H16" s="55">
        <v>43447</v>
      </c>
      <c r="I16" s="6" t="s">
        <v>531</v>
      </c>
      <c r="J16" s="51">
        <v>2236.88</v>
      </c>
      <c r="K16" s="4">
        <v>2.5</v>
      </c>
      <c r="L16" s="51">
        <v>1800</v>
      </c>
      <c r="M16" s="237"/>
    </row>
    <row r="17" spans="1:13" ht="27" x14ac:dyDescent="0.25">
      <c r="A17" s="7" t="s">
        <v>1245</v>
      </c>
      <c r="B17" s="83" t="s">
        <v>129</v>
      </c>
      <c r="C17" s="83">
        <v>329</v>
      </c>
      <c r="D17" s="235" t="s">
        <v>1137</v>
      </c>
      <c r="E17" s="55" t="s">
        <v>132</v>
      </c>
      <c r="F17" s="10">
        <f t="shared" si="0"/>
        <v>1140</v>
      </c>
      <c r="G17" s="55">
        <v>43410</v>
      </c>
      <c r="H17" s="55">
        <v>43413</v>
      </c>
      <c r="I17" s="6" t="s">
        <v>512</v>
      </c>
      <c r="J17" s="51"/>
      <c r="K17" s="4">
        <v>3.5</v>
      </c>
      <c r="L17" s="51">
        <v>3990</v>
      </c>
      <c r="M17" s="237"/>
    </row>
    <row r="18" spans="1:13" ht="25.35" customHeight="1" x14ac:dyDescent="0.25">
      <c r="A18" s="7" t="s">
        <v>14</v>
      </c>
      <c r="B18" s="83" t="s">
        <v>15</v>
      </c>
      <c r="C18" s="85" t="s">
        <v>16</v>
      </c>
      <c r="D18" s="234" t="s">
        <v>1246</v>
      </c>
      <c r="E18" s="122" t="s">
        <v>18</v>
      </c>
      <c r="F18" s="10">
        <f t="shared" si="0"/>
        <v>684</v>
      </c>
      <c r="G18" s="122">
        <v>43444</v>
      </c>
      <c r="H18" s="122">
        <v>43448</v>
      </c>
      <c r="I18" s="112" t="s">
        <v>512</v>
      </c>
      <c r="J18" s="51"/>
      <c r="K18" s="4">
        <v>4.5</v>
      </c>
      <c r="L18" s="51">
        <v>3078</v>
      </c>
      <c r="M18" s="237"/>
    </row>
    <row r="19" spans="1:13" ht="27" x14ac:dyDescent="0.25">
      <c r="A19" s="7" t="s">
        <v>22</v>
      </c>
      <c r="B19" s="6" t="s">
        <v>23</v>
      </c>
      <c r="C19" s="85" t="s">
        <v>24</v>
      </c>
      <c r="D19" s="234"/>
      <c r="E19" s="122"/>
      <c r="F19" s="10">
        <f t="shared" si="0"/>
        <v>432</v>
      </c>
      <c r="G19" s="122"/>
      <c r="H19" s="122"/>
      <c r="I19" s="112"/>
      <c r="J19" s="51"/>
      <c r="K19" s="4">
        <v>4.5</v>
      </c>
      <c r="L19" s="51">
        <v>1944</v>
      </c>
      <c r="M19" s="237"/>
    </row>
    <row r="20" spans="1:13" ht="15" x14ac:dyDescent="0.25">
      <c r="A20" s="7" t="s">
        <v>25</v>
      </c>
      <c r="B20" s="83" t="s">
        <v>26</v>
      </c>
      <c r="C20" s="83" t="s">
        <v>27</v>
      </c>
      <c r="D20" s="234"/>
      <c r="E20" s="122"/>
      <c r="F20" s="10">
        <f t="shared" si="0"/>
        <v>432</v>
      </c>
      <c r="G20" s="122"/>
      <c r="H20" s="122"/>
      <c r="I20" s="112"/>
      <c r="J20" s="51"/>
      <c r="K20" s="4">
        <v>4.5</v>
      </c>
      <c r="L20" s="51">
        <v>1944</v>
      </c>
      <c r="M20" s="237"/>
    </row>
    <row r="21" spans="1:13" ht="25.35" customHeight="1" x14ac:dyDescent="0.25">
      <c r="A21" s="7" t="s">
        <v>58</v>
      </c>
      <c r="B21" s="83" t="s">
        <v>15</v>
      </c>
      <c r="C21" s="83">
        <v>346</v>
      </c>
      <c r="D21" s="234" t="s">
        <v>1247</v>
      </c>
      <c r="E21" s="112" t="s">
        <v>543</v>
      </c>
      <c r="F21" s="10">
        <f t="shared" si="0"/>
        <v>684</v>
      </c>
      <c r="G21" s="122">
        <v>43437</v>
      </c>
      <c r="H21" s="122">
        <v>43441</v>
      </c>
      <c r="I21" s="112" t="s">
        <v>531</v>
      </c>
      <c r="J21" s="51">
        <v>1161.07</v>
      </c>
      <c r="K21" s="4">
        <v>4.5</v>
      </c>
      <c r="L21" s="51">
        <v>3078</v>
      </c>
      <c r="M21" s="237"/>
    </row>
    <row r="22" spans="1:13" ht="27" x14ac:dyDescent="0.2">
      <c r="A22" s="7" t="s">
        <v>690</v>
      </c>
      <c r="B22" s="6" t="s">
        <v>15</v>
      </c>
      <c r="C22" s="4">
        <v>707</v>
      </c>
      <c r="D22" s="234"/>
      <c r="E22" s="112"/>
      <c r="F22" s="10">
        <f t="shared" si="0"/>
        <v>684</v>
      </c>
      <c r="G22" s="122"/>
      <c r="H22" s="122"/>
      <c r="I22" s="112"/>
      <c r="J22" s="51">
        <v>1161.07</v>
      </c>
      <c r="K22" s="4">
        <v>4.5</v>
      </c>
      <c r="L22" s="51">
        <v>3078</v>
      </c>
      <c r="M22" s="237"/>
    </row>
    <row r="23" spans="1:13" ht="27" x14ac:dyDescent="0.25">
      <c r="A23" s="7" t="s">
        <v>1248</v>
      </c>
      <c r="B23" s="83"/>
      <c r="C23" s="83"/>
      <c r="D23" s="234"/>
      <c r="E23" s="112"/>
      <c r="F23" s="10">
        <f t="shared" si="0"/>
        <v>432</v>
      </c>
      <c r="G23" s="122"/>
      <c r="H23" s="122"/>
      <c r="I23" s="112"/>
      <c r="J23" s="51">
        <v>1161.07</v>
      </c>
      <c r="K23" s="4">
        <v>4.5</v>
      </c>
      <c r="L23" s="51">
        <v>1944</v>
      </c>
      <c r="M23" s="237"/>
    </row>
    <row r="24" spans="1:13" ht="27" x14ac:dyDescent="0.2">
      <c r="A24" s="7" t="s">
        <v>63</v>
      </c>
      <c r="B24" s="6" t="s">
        <v>64</v>
      </c>
      <c r="C24" s="4">
        <v>36056</v>
      </c>
      <c r="D24" s="234"/>
      <c r="E24" s="112"/>
      <c r="F24" s="10">
        <f t="shared" si="0"/>
        <v>432</v>
      </c>
      <c r="G24" s="122"/>
      <c r="H24" s="122"/>
      <c r="I24" s="112"/>
      <c r="J24" s="51">
        <v>1161.07</v>
      </c>
      <c r="K24" s="4">
        <v>4.5</v>
      </c>
      <c r="L24" s="51">
        <v>1944</v>
      </c>
      <c r="M24" s="237"/>
    </row>
    <row r="25" spans="1:13" ht="14.85" customHeight="1" x14ac:dyDescent="0.25">
      <c r="A25" s="7" t="s">
        <v>770</v>
      </c>
      <c r="B25" s="83" t="s">
        <v>53</v>
      </c>
      <c r="C25" s="83">
        <v>5436</v>
      </c>
      <c r="D25" s="234" t="s">
        <v>1249</v>
      </c>
      <c r="E25" s="125" t="s">
        <v>55</v>
      </c>
      <c r="F25" s="10">
        <f t="shared" si="0"/>
        <v>684</v>
      </c>
      <c r="G25" s="122">
        <v>43447</v>
      </c>
      <c r="H25" s="122">
        <v>43449</v>
      </c>
      <c r="I25" s="125" t="s">
        <v>410</v>
      </c>
      <c r="J25" s="51"/>
      <c r="K25" s="4">
        <v>2.5</v>
      </c>
      <c r="L25" s="51">
        <v>1710</v>
      </c>
      <c r="M25" s="237"/>
    </row>
    <row r="26" spans="1:13" ht="27" x14ac:dyDescent="0.25">
      <c r="A26" s="7" t="s">
        <v>154</v>
      </c>
      <c r="B26" s="83" t="s">
        <v>15</v>
      </c>
      <c r="C26" s="83">
        <v>310</v>
      </c>
      <c r="D26" s="234"/>
      <c r="E26" s="125"/>
      <c r="F26" s="10">
        <f t="shared" si="0"/>
        <v>684</v>
      </c>
      <c r="G26" s="122"/>
      <c r="H26" s="122"/>
      <c r="I26" s="125"/>
      <c r="J26" s="51"/>
      <c r="K26" s="4">
        <v>2.5</v>
      </c>
      <c r="L26" s="51">
        <v>1710</v>
      </c>
      <c r="M26" s="237"/>
    </row>
    <row r="27" spans="1:13" ht="27" x14ac:dyDescent="0.25">
      <c r="A27" s="7" t="s">
        <v>772</v>
      </c>
      <c r="B27" s="83" t="s">
        <v>773</v>
      </c>
      <c r="C27" s="83" t="s">
        <v>774</v>
      </c>
      <c r="D27" s="234"/>
      <c r="E27" s="125"/>
      <c r="F27" s="10">
        <f t="shared" si="0"/>
        <v>432</v>
      </c>
      <c r="G27" s="122"/>
      <c r="H27" s="122"/>
      <c r="I27" s="125"/>
      <c r="J27" s="51"/>
      <c r="K27" s="4">
        <v>2.5</v>
      </c>
      <c r="L27" s="51">
        <v>1080</v>
      </c>
      <c r="M27" s="237"/>
    </row>
    <row r="28" spans="1:13" ht="54" x14ac:dyDescent="0.25">
      <c r="A28" s="7" t="s">
        <v>1250</v>
      </c>
      <c r="B28" s="83" t="s">
        <v>1251</v>
      </c>
      <c r="C28" s="83" t="s">
        <v>1082</v>
      </c>
      <c r="D28" s="235" t="s">
        <v>1252</v>
      </c>
      <c r="E28" s="4" t="s">
        <v>1051</v>
      </c>
      <c r="F28" s="10"/>
      <c r="G28" s="55">
        <v>43443</v>
      </c>
      <c r="H28" s="55">
        <v>43447</v>
      </c>
      <c r="I28" s="6" t="s">
        <v>410</v>
      </c>
      <c r="J28" s="51">
        <v>3468.78</v>
      </c>
      <c r="K28" s="4">
        <v>0</v>
      </c>
      <c r="L28" s="51">
        <v>0</v>
      </c>
      <c r="M28" s="237"/>
    </row>
    <row r="29" spans="1:13" ht="25.35" customHeight="1" x14ac:dyDescent="0.2">
      <c r="A29" s="7" t="s">
        <v>569</v>
      </c>
      <c r="B29" s="6" t="s">
        <v>570</v>
      </c>
      <c r="C29" s="4">
        <v>32158</v>
      </c>
      <c r="D29" s="234" t="s">
        <v>1253</v>
      </c>
      <c r="E29" s="125" t="s">
        <v>55</v>
      </c>
      <c r="F29" s="10">
        <f t="shared" si="0"/>
        <v>432</v>
      </c>
      <c r="G29" s="122">
        <v>43447</v>
      </c>
      <c r="H29" s="122">
        <v>43449</v>
      </c>
      <c r="I29" s="125" t="s">
        <v>410</v>
      </c>
      <c r="J29" s="51"/>
      <c r="K29" s="4">
        <v>2.5</v>
      </c>
      <c r="L29" s="51">
        <v>1080</v>
      </c>
      <c r="M29" s="237"/>
    </row>
    <row r="30" spans="1:13" ht="27" x14ac:dyDescent="0.25">
      <c r="A30" s="7" t="s">
        <v>38</v>
      </c>
      <c r="B30" s="83" t="s">
        <v>29</v>
      </c>
      <c r="C30" s="83" t="s">
        <v>39</v>
      </c>
      <c r="D30" s="234"/>
      <c r="E30" s="125"/>
      <c r="F30" s="10">
        <f t="shared" si="0"/>
        <v>432</v>
      </c>
      <c r="G30" s="122"/>
      <c r="H30" s="122"/>
      <c r="I30" s="125"/>
      <c r="J30" s="51"/>
      <c r="K30" s="4">
        <v>2.5</v>
      </c>
      <c r="L30" s="51">
        <v>1080</v>
      </c>
      <c r="M30" s="237"/>
    </row>
    <row r="31" spans="1:13" x14ac:dyDescent="0.2">
      <c r="A31" s="7" t="s">
        <v>255</v>
      </c>
      <c r="B31" s="6" t="s">
        <v>179</v>
      </c>
      <c r="C31" s="4" t="s">
        <v>256</v>
      </c>
      <c r="D31" s="234"/>
      <c r="E31" s="125"/>
      <c r="F31" s="10">
        <f t="shared" si="0"/>
        <v>432</v>
      </c>
      <c r="G31" s="122"/>
      <c r="H31" s="122"/>
      <c r="I31" s="125"/>
      <c r="J31" s="51"/>
      <c r="K31" s="4">
        <v>2.5</v>
      </c>
      <c r="L31" s="51">
        <v>1080</v>
      </c>
      <c r="M31" s="237"/>
    </row>
    <row r="32" spans="1:13" ht="36.4" customHeight="1" x14ac:dyDescent="0.2">
      <c r="A32" s="7" t="s">
        <v>933</v>
      </c>
      <c r="B32" s="6" t="s">
        <v>87</v>
      </c>
      <c r="C32" s="4" t="s">
        <v>934</v>
      </c>
      <c r="D32" s="234" t="s">
        <v>1254</v>
      </c>
      <c r="E32" s="112" t="s">
        <v>527</v>
      </c>
      <c r="F32" s="10">
        <f t="shared" si="0"/>
        <v>432</v>
      </c>
      <c r="G32" s="122">
        <v>43440</v>
      </c>
      <c r="H32" s="122">
        <v>43440</v>
      </c>
      <c r="I32" s="112" t="s">
        <v>410</v>
      </c>
      <c r="J32" s="51"/>
      <c r="K32" s="4">
        <v>0.5</v>
      </c>
      <c r="L32" s="51">
        <v>216</v>
      </c>
      <c r="M32" s="237"/>
    </row>
    <row r="33" spans="1:13" ht="27.95" customHeight="1" x14ac:dyDescent="0.2">
      <c r="A33" s="7" t="s">
        <v>727</v>
      </c>
      <c r="B33" s="6" t="s">
        <v>179</v>
      </c>
      <c r="C33" s="4" t="s">
        <v>728</v>
      </c>
      <c r="D33" s="234"/>
      <c r="E33" s="112"/>
      <c r="F33" s="10">
        <f t="shared" si="0"/>
        <v>432</v>
      </c>
      <c r="G33" s="122"/>
      <c r="H33" s="122"/>
      <c r="I33" s="112"/>
      <c r="J33" s="51"/>
      <c r="K33" s="4">
        <v>0.5</v>
      </c>
      <c r="L33" s="51">
        <v>216</v>
      </c>
      <c r="M33" s="237"/>
    </row>
    <row r="34" spans="1:13" ht="50.45" customHeight="1" x14ac:dyDescent="0.25">
      <c r="A34" s="7" t="s">
        <v>139</v>
      </c>
      <c r="B34" s="83" t="s">
        <v>69</v>
      </c>
      <c r="C34" s="83" t="s">
        <v>140</v>
      </c>
      <c r="D34" s="234" t="s">
        <v>1255</v>
      </c>
      <c r="E34" s="112" t="s">
        <v>761</v>
      </c>
      <c r="F34" s="10">
        <f t="shared" si="0"/>
        <v>432</v>
      </c>
      <c r="G34" s="122">
        <v>43451</v>
      </c>
      <c r="H34" s="122">
        <v>43453</v>
      </c>
      <c r="I34" s="112" t="s">
        <v>512</v>
      </c>
      <c r="J34" s="51"/>
      <c r="K34" s="4">
        <v>2.5</v>
      </c>
      <c r="L34" s="51">
        <v>1080</v>
      </c>
      <c r="M34" s="237"/>
    </row>
    <row r="35" spans="1:13" ht="27" x14ac:dyDescent="0.25">
      <c r="A35" s="7" t="s">
        <v>668</v>
      </c>
      <c r="B35" s="83" t="s">
        <v>69</v>
      </c>
      <c r="C35" s="83" t="s">
        <v>669</v>
      </c>
      <c r="D35" s="234"/>
      <c r="E35" s="112"/>
      <c r="F35" s="10">
        <f t="shared" si="0"/>
        <v>432</v>
      </c>
      <c r="G35" s="122"/>
      <c r="H35" s="122"/>
      <c r="I35" s="112"/>
      <c r="J35" s="51"/>
      <c r="K35" s="4">
        <v>2.5</v>
      </c>
      <c r="L35" s="51">
        <v>1080</v>
      </c>
      <c r="M35" s="237"/>
    </row>
    <row r="36" spans="1:13" ht="27" x14ac:dyDescent="0.2">
      <c r="A36" s="7" t="s">
        <v>1111</v>
      </c>
      <c r="B36" s="6" t="s">
        <v>671</v>
      </c>
      <c r="C36" s="4" t="s">
        <v>1112</v>
      </c>
      <c r="D36" s="234"/>
      <c r="E36" s="112"/>
      <c r="F36" s="10">
        <f t="shared" si="0"/>
        <v>432</v>
      </c>
      <c r="G36" s="122"/>
      <c r="H36" s="122"/>
      <c r="I36" s="112"/>
      <c r="J36" s="51"/>
      <c r="K36" s="4">
        <v>2.5</v>
      </c>
      <c r="L36" s="51">
        <v>1080</v>
      </c>
      <c r="M36" s="237"/>
    </row>
    <row r="37" spans="1:13" ht="27" x14ac:dyDescent="0.2">
      <c r="A37" s="7" t="s">
        <v>1256</v>
      </c>
      <c r="B37" s="228" t="s">
        <v>1257</v>
      </c>
      <c r="C37" s="229" t="s">
        <v>1258</v>
      </c>
      <c r="D37" s="234"/>
      <c r="E37" s="112"/>
      <c r="F37" s="10">
        <f t="shared" si="0"/>
        <v>432</v>
      </c>
      <c r="G37" s="122"/>
      <c r="H37" s="122"/>
      <c r="I37" s="112"/>
      <c r="J37" s="51"/>
      <c r="K37" s="4">
        <v>2.5</v>
      </c>
      <c r="L37" s="51">
        <v>1080</v>
      </c>
      <c r="M37" s="237"/>
    </row>
    <row r="38" spans="1:13" ht="27" x14ac:dyDescent="0.2">
      <c r="A38" s="7" t="s">
        <v>1259</v>
      </c>
      <c r="B38" s="228" t="s">
        <v>1260</v>
      </c>
      <c r="C38" s="228" t="s">
        <v>1261</v>
      </c>
      <c r="D38" s="234"/>
      <c r="E38" s="112"/>
      <c r="F38" s="10">
        <f t="shared" si="0"/>
        <v>432</v>
      </c>
      <c r="G38" s="122"/>
      <c r="H38" s="122"/>
      <c r="I38" s="112"/>
      <c r="J38" s="51"/>
      <c r="K38" s="4">
        <v>2.5</v>
      </c>
      <c r="L38" s="51">
        <v>1080</v>
      </c>
      <c r="M38" s="237"/>
    </row>
    <row r="39" spans="1:13" ht="25.35" customHeight="1" x14ac:dyDescent="0.2">
      <c r="A39" s="7" t="s">
        <v>891</v>
      </c>
      <c r="B39" s="6" t="s">
        <v>892</v>
      </c>
      <c r="C39" s="4">
        <v>33499</v>
      </c>
      <c r="D39" s="234" t="s">
        <v>1262</v>
      </c>
      <c r="E39" s="125" t="s">
        <v>102</v>
      </c>
      <c r="F39" s="10">
        <f t="shared" ref="F39:F70" si="1">L39/K39</f>
        <v>900</v>
      </c>
      <c r="G39" s="122">
        <v>43444</v>
      </c>
      <c r="H39" s="122">
        <v>43447</v>
      </c>
      <c r="I39" s="112" t="s">
        <v>531</v>
      </c>
      <c r="J39" s="51">
        <v>3613.5</v>
      </c>
      <c r="K39" s="4">
        <v>3.5</v>
      </c>
      <c r="L39" s="51">
        <v>3150</v>
      </c>
      <c r="M39" s="237"/>
    </row>
    <row r="40" spans="1:13" ht="27" x14ac:dyDescent="0.2">
      <c r="A40" s="7" t="s">
        <v>569</v>
      </c>
      <c r="B40" s="6" t="s">
        <v>570</v>
      </c>
      <c r="C40" s="4">
        <v>32158</v>
      </c>
      <c r="D40" s="234"/>
      <c r="E40" s="125"/>
      <c r="F40" s="10">
        <f t="shared" si="1"/>
        <v>900</v>
      </c>
      <c r="G40" s="122"/>
      <c r="H40" s="122"/>
      <c r="I40" s="112"/>
      <c r="J40" s="51">
        <v>3613.5</v>
      </c>
      <c r="K40" s="4">
        <v>3.5</v>
      </c>
      <c r="L40" s="51">
        <v>3150</v>
      </c>
      <c r="M40" s="237"/>
    </row>
    <row r="41" spans="1:13" ht="25.35" customHeight="1" x14ac:dyDescent="0.25">
      <c r="A41" s="7" t="s">
        <v>763</v>
      </c>
      <c r="B41" s="83" t="s">
        <v>764</v>
      </c>
      <c r="C41" s="83" t="s">
        <v>765</v>
      </c>
      <c r="D41" s="234" t="s">
        <v>1263</v>
      </c>
      <c r="E41" s="125" t="s">
        <v>55</v>
      </c>
      <c r="F41" s="10">
        <f t="shared" si="1"/>
        <v>432</v>
      </c>
      <c r="G41" s="122">
        <v>43447</v>
      </c>
      <c r="H41" s="122">
        <v>43448</v>
      </c>
      <c r="I41" s="112" t="s">
        <v>410</v>
      </c>
      <c r="J41" s="51"/>
      <c r="K41" s="4">
        <v>1.5</v>
      </c>
      <c r="L41" s="51">
        <v>648</v>
      </c>
      <c r="M41" s="237"/>
    </row>
    <row r="42" spans="1:13" x14ac:dyDescent="0.2">
      <c r="A42" s="57" t="s">
        <v>240</v>
      </c>
      <c r="B42" s="6" t="s">
        <v>87</v>
      </c>
      <c r="C42" s="4" t="s">
        <v>241</v>
      </c>
      <c r="D42" s="234"/>
      <c r="E42" s="125"/>
      <c r="F42" s="10">
        <f t="shared" si="1"/>
        <v>432</v>
      </c>
      <c r="G42" s="122"/>
      <c r="H42" s="122"/>
      <c r="I42" s="112"/>
      <c r="J42" s="51"/>
      <c r="K42" s="4">
        <v>1.5</v>
      </c>
      <c r="L42" s="51">
        <v>648</v>
      </c>
      <c r="M42" s="237"/>
    </row>
    <row r="43" spans="1:13" ht="27" x14ac:dyDescent="0.2">
      <c r="A43" s="7" t="s">
        <v>695</v>
      </c>
      <c r="B43" s="6" t="s">
        <v>87</v>
      </c>
      <c r="C43" s="4">
        <v>20664</v>
      </c>
      <c r="D43" s="234"/>
      <c r="E43" s="125"/>
      <c r="F43" s="10">
        <f t="shared" si="1"/>
        <v>432</v>
      </c>
      <c r="G43" s="122"/>
      <c r="H43" s="122"/>
      <c r="I43" s="112"/>
      <c r="J43" s="51"/>
      <c r="K43" s="4">
        <v>1.5</v>
      </c>
      <c r="L43" s="51">
        <v>648</v>
      </c>
      <c r="M43" s="237"/>
    </row>
    <row r="44" spans="1:13" ht="25.35" customHeight="1" x14ac:dyDescent="0.25">
      <c r="A44" s="7" t="s">
        <v>52</v>
      </c>
      <c r="B44" s="83" t="s">
        <v>53</v>
      </c>
      <c r="C44" s="83">
        <v>5703</v>
      </c>
      <c r="D44" s="234" t="s">
        <v>1235</v>
      </c>
      <c r="E44" s="125" t="s">
        <v>32</v>
      </c>
      <c r="F44" s="10">
        <f t="shared" si="1"/>
        <v>684</v>
      </c>
      <c r="G44" s="122">
        <v>43439</v>
      </c>
      <c r="H44" s="122">
        <v>43442</v>
      </c>
      <c r="I44" s="112" t="s">
        <v>410</v>
      </c>
      <c r="J44" s="87"/>
      <c r="K44" s="4">
        <v>3.5</v>
      </c>
      <c r="L44" s="51">
        <v>2394</v>
      </c>
      <c r="M44" s="237"/>
    </row>
    <row r="45" spans="1:13" ht="27" x14ac:dyDescent="0.25">
      <c r="A45" s="7" t="s">
        <v>60</v>
      </c>
      <c r="B45" s="83" t="s">
        <v>61</v>
      </c>
      <c r="C45" s="83" t="s">
        <v>62</v>
      </c>
      <c r="D45" s="234"/>
      <c r="E45" s="125"/>
      <c r="F45" s="10">
        <f t="shared" si="1"/>
        <v>432</v>
      </c>
      <c r="G45" s="122"/>
      <c r="H45" s="122"/>
      <c r="I45" s="112"/>
      <c r="J45" s="51"/>
      <c r="K45" s="4">
        <v>3.5</v>
      </c>
      <c r="L45" s="51">
        <v>1512</v>
      </c>
      <c r="M45" s="237"/>
    </row>
    <row r="46" spans="1:13" ht="27" x14ac:dyDescent="0.2">
      <c r="A46" s="7" t="s">
        <v>1129</v>
      </c>
      <c r="B46" s="6" t="s">
        <v>979</v>
      </c>
      <c r="C46" s="4" t="s">
        <v>1130</v>
      </c>
      <c r="D46" s="234"/>
      <c r="E46" s="125"/>
      <c r="F46" s="10">
        <f t="shared" si="1"/>
        <v>432</v>
      </c>
      <c r="G46" s="122"/>
      <c r="H46" s="122"/>
      <c r="I46" s="112"/>
      <c r="J46" s="51"/>
      <c r="K46" s="4">
        <v>3.5</v>
      </c>
      <c r="L46" s="51">
        <v>1512</v>
      </c>
      <c r="M46" s="237"/>
    </row>
    <row r="47" spans="1:13" ht="15" x14ac:dyDescent="0.25">
      <c r="A47" s="7" t="s">
        <v>1264</v>
      </c>
      <c r="B47" s="6" t="s">
        <v>900</v>
      </c>
      <c r="C47" s="87" t="s">
        <v>1265</v>
      </c>
      <c r="D47" s="234"/>
      <c r="E47" s="125"/>
      <c r="F47" s="10">
        <f t="shared" si="1"/>
        <v>432</v>
      </c>
      <c r="G47" s="122"/>
      <c r="H47" s="122"/>
      <c r="I47" s="112"/>
      <c r="J47" s="51"/>
      <c r="K47" s="4">
        <v>3.5</v>
      </c>
      <c r="L47" s="51">
        <v>1512</v>
      </c>
      <c r="M47" s="237"/>
    </row>
    <row r="48" spans="1:13" ht="15" x14ac:dyDescent="0.25">
      <c r="A48" s="7" t="s">
        <v>1266</v>
      </c>
      <c r="B48" s="6" t="s">
        <v>1267</v>
      </c>
      <c r="C48" s="87" t="s">
        <v>1268</v>
      </c>
      <c r="D48" s="234"/>
      <c r="E48" s="125"/>
      <c r="F48" s="10">
        <f t="shared" si="1"/>
        <v>432</v>
      </c>
      <c r="G48" s="122"/>
      <c r="H48" s="122"/>
      <c r="I48" s="112"/>
      <c r="J48" s="51"/>
      <c r="K48" s="4">
        <v>3.5</v>
      </c>
      <c r="L48" s="51">
        <v>1512</v>
      </c>
      <c r="M48" s="237"/>
    </row>
    <row r="49" spans="1:13" ht="27" x14ac:dyDescent="0.2">
      <c r="A49" s="7" t="s">
        <v>931</v>
      </c>
      <c r="B49" s="6" t="s">
        <v>87</v>
      </c>
      <c r="C49" s="4" t="s">
        <v>932</v>
      </c>
      <c r="D49" s="235" t="s">
        <v>1269</v>
      </c>
      <c r="E49" s="4" t="s">
        <v>55</v>
      </c>
      <c r="F49" s="10">
        <f t="shared" si="1"/>
        <v>360</v>
      </c>
      <c r="G49" s="55">
        <v>43389</v>
      </c>
      <c r="H49" s="55">
        <v>43389</v>
      </c>
      <c r="I49" s="6" t="s">
        <v>410</v>
      </c>
      <c r="J49" s="51"/>
      <c r="K49" s="4">
        <v>0.5</v>
      </c>
      <c r="L49" s="51">
        <v>180</v>
      </c>
      <c r="M49" s="237"/>
    </row>
    <row r="50" spans="1:13" ht="27" x14ac:dyDescent="0.2">
      <c r="A50" s="7" t="s">
        <v>927</v>
      </c>
      <c r="B50" s="6" t="s">
        <v>928</v>
      </c>
      <c r="C50" s="4" t="s">
        <v>929</v>
      </c>
      <c r="D50" s="235"/>
      <c r="E50" s="55"/>
      <c r="F50" s="10">
        <f t="shared" si="1"/>
        <v>360</v>
      </c>
      <c r="G50" s="55"/>
      <c r="H50" s="55"/>
      <c r="I50" s="6"/>
      <c r="J50" s="51"/>
      <c r="K50" s="4">
        <v>0.5</v>
      </c>
      <c r="L50" s="51">
        <v>180</v>
      </c>
      <c r="M50" s="237"/>
    </row>
    <row r="51" spans="1:13" x14ac:dyDescent="0.2">
      <c r="A51" s="7" t="s">
        <v>727</v>
      </c>
      <c r="B51" s="6" t="s">
        <v>179</v>
      </c>
      <c r="C51" s="4" t="s">
        <v>728</v>
      </c>
      <c r="D51" s="235"/>
      <c r="E51" s="55"/>
      <c r="F51" s="10">
        <f t="shared" si="1"/>
        <v>360</v>
      </c>
      <c r="G51" s="55"/>
      <c r="H51" s="55"/>
      <c r="I51" s="6"/>
      <c r="J51" s="51"/>
      <c r="K51" s="4">
        <v>0.5</v>
      </c>
      <c r="L51" s="51">
        <v>180</v>
      </c>
      <c r="M51" s="237"/>
    </row>
    <row r="52" spans="1:13" ht="67.5" x14ac:dyDescent="0.2">
      <c r="A52" s="7" t="s">
        <v>1270</v>
      </c>
      <c r="B52" s="6" t="s">
        <v>1122</v>
      </c>
      <c r="C52" s="4" t="s">
        <v>1271</v>
      </c>
      <c r="D52" s="235" t="s">
        <v>1272</v>
      </c>
      <c r="E52" s="6" t="s">
        <v>1273</v>
      </c>
      <c r="F52" s="10">
        <f t="shared" si="1"/>
        <v>432</v>
      </c>
      <c r="G52" s="55">
        <v>43440</v>
      </c>
      <c r="H52" s="55">
        <v>43444</v>
      </c>
      <c r="I52" s="6" t="s">
        <v>531</v>
      </c>
      <c r="J52" s="51"/>
      <c r="K52" s="4">
        <v>4.5</v>
      </c>
      <c r="L52" s="51">
        <v>1944</v>
      </c>
      <c r="M52" s="237"/>
    </row>
    <row r="53" spans="1:13" ht="25.35" customHeight="1" x14ac:dyDescent="0.25">
      <c r="A53" s="7" t="s">
        <v>52</v>
      </c>
      <c r="B53" s="83" t="s">
        <v>53</v>
      </c>
      <c r="C53" s="83">
        <v>5703</v>
      </c>
      <c r="D53" s="234" t="s">
        <v>712</v>
      </c>
      <c r="E53" s="112" t="s">
        <v>1274</v>
      </c>
      <c r="F53" s="10">
        <f t="shared" si="1"/>
        <v>684</v>
      </c>
      <c r="G53" s="122">
        <v>43444</v>
      </c>
      <c r="H53" s="122">
        <v>43447</v>
      </c>
      <c r="I53" s="112" t="s">
        <v>410</v>
      </c>
      <c r="J53" s="51"/>
      <c r="K53" s="4">
        <v>3.5</v>
      </c>
      <c r="L53" s="51">
        <v>2394</v>
      </c>
      <c r="M53" s="237"/>
    </row>
    <row r="54" spans="1:13" x14ac:dyDescent="0.2">
      <c r="A54" s="7" t="s">
        <v>884</v>
      </c>
      <c r="B54" s="6" t="s">
        <v>885</v>
      </c>
      <c r="C54" s="4">
        <v>32816</v>
      </c>
      <c r="D54" s="234"/>
      <c r="E54" s="112"/>
      <c r="F54" s="10">
        <f t="shared" si="1"/>
        <v>432</v>
      </c>
      <c r="G54" s="122"/>
      <c r="H54" s="122"/>
      <c r="I54" s="112"/>
      <c r="J54" s="51"/>
      <c r="K54" s="4">
        <v>3.5</v>
      </c>
      <c r="L54" s="51">
        <v>1512</v>
      </c>
      <c r="M54" s="237"/>
    </row>
    <row r="55" spans="1:13" ht="27" x14ac:dyDescent="0.2">
      <c r="A55" s="7" t="s">
        <v>995</v>
      </c>
      <c r="B55" s="6" t="s">
        <v>900</v>
      </c>
      <c r="C55" s="4">
        <v>51691</v>
      </c>
      <c r="D55" s="234"/>
      <c r="E55" s="112"/>
      <c r="F55" s="10">
        <f t="shared" si="1"/>
        <v>432</v>
      </c>
      <c r="G55" s="122"/>
      <c r="H55" s="122"/>
      <c r="I55" s="112"/>
      <c r="J55" s="51"/>
      <c r="K55" s="4">
        <v>3.5</v>
      </c>
      <c r="L55" s="51">
        <v>1512</v>
      </c>
      <c r="M55" s="237"/>
    </row>
    <row r="56" spans="1:13" x14ac:dyDescent="0.2">
      <c r="A56" s="7" t="s">
        <v>996</v>
      </c>
      <c r="B56" s="6" t="s">
        <v>626</v>
      </c>
      <c r="C56" s="4">
        <v>82414</v>
      </c>
      <c r="D56" s="234"/>
      <c r="E56" s="112"/>
      <c r="F56" s="10">
        <f t="shared" si="1"/>
        <v>432</v>
      </c>
      <c r="G56" s="122"/>
      <c r="H56" s="122"/>
      <c r="I56" s="112"/>
      <c r="J56" s="51"/>
      <c r="K56" s="4">
        <v>3.5</v>
      </c>
      <c r="L56" s="51">
        <v>1512</v>
      </c>
      <c r="M56" s="237"/>
    </row>
    <row r="57" spans="1:13" ht="27" x14ac:dyDescent="0.25">
      <c r="A57" s="7" t="s">
        <v>1275</v>
      </c>
      <c r="B57" s="6" t="s">
        <v>1276</v>
      </c>
      <c r="C57" s="85" t="s">
        <v>1277</v>
      </c>
      <c r="D57" s="234"/>
      <c r="E57" s="112"/>
      <c r="F57" s="10">
        <f t="shared" si="1"/>
        <v>432</v>
      </c>
      <c r="G57" s="122"/>
      <c r="H57" s="122"/>
      <c r="I57" s="112"/>
      <c r="J57" s="51"/>
      <c r="K57" s="4">
        <v>3.5</v>
      </c>
      <c r="L57" s="51">
        <v>1512</v>
      </c>
      <c r="M57" s="237"/>
    </row>
    <row r="58" spans="1:13" ht="14.85" customHeight="1" x14ac:dyDescent="0.2">
      <c r="A58" s="7" t="s">
        <v>1135</v>
      </c>
      <c r="B58" s="6" t="s">
        <v>53</v>
      </c>
      <c r="C58" s="4">
        <v>5150</v>
      </c>
      <c r="D58" s="234" t="s">
        <v>712</v>
      </c>
      <c r="E58" s="125" t="s">
        <v>1278</v>
      </c>
      <c r="F58" s="10">
        <f t="shared" si="1"/>
        <v>684</v>
      </c>
      <c r="G58" s="55">
        <v>43446</v>
      </c>
      <c r="H58" s="55">
        <v>43449</v>
      </c>
      <c r="I58" s="6" t="s">
        <v>410</v>
      </c>
      <c r="J58" s="51"/>
      <c r="K58" s="4">
        <v>3.5</v>
      </c>
      <c r="L58" s="51">
        <v>2394</v>
      </c>
      <c r="M58" s="237"/>
    </row>
    <row r="59" spans="1:13" ht="27" x14ac:dyDescent="0.2">
      <c r="A59" s="7" t="s">
        <v>1080</v>
      </c>
      <c r="B59" s="6" t="s">
        <v>1081</v>
      </c>
      <c r="C59" s="4" t="s">
        <v>1082</v>
      </c>
      <c r="D59" s="234"/>
      <c r="E59" s="125"/>
      <c r="F59" s="10">
        <f t="shared" si="1"/>
        <v>432</v>
      </c>
      <c r="G59" s="55"/>
      <c r="H59" s="55"/>
      <c r="I59" s="6"/>
      <c r="J59" s="51"/>
      <c r="K59" s="4">
        <v>3.5</v>
      </c>
      <c r="L59" s="51">
        <v>1512</v>
      </c>
      <c r="M59" s="237"/>
    </row>
    <row r="60" spans="1:13" ht="27" x14ac:dyDescent="0.2">
      <c r="A60" s="7" t="s">
        <v>1078</v>
      </c>
      <c r="B60" s="6" t="s">
        <v>773</v>
      </c>
      <c r="C60" s="4">
        <v>85308</v>
      </c>
      <c r="D60" s="234"/>
      <c r="E60" s="125"/>
      <c r="F60" s="10">
        <f t="shared" si="1"/>
        <v>432</v>
      </c>
      <c r="G60" s="55"/>
      <c r="H60" s="55"/>
      <c r="I60" s="6"/>
      <c r="J60" s="51"/>
      <c r="K60" s="4">
        <v>3.5</v>
      </c>
      <c r="L60" s="51">
        <v>1512</v>
      </c>
      <c r="M60" s="237"/>
    </row>
    <row r="61" spans="1:13" ht="27" x14ac:dyDescent="0.2">
      <c r="A61" s="7" t="s">
        <v>1279</v>
      </c>
      <c r="B61" s="6"/>
      <c r="C61" s="4"/>
      <c r="D61" s="234"/>
      <c r="E61" s="125"/>
      <c r="F61" s="10">
        <f t="shared" si="1"/>
        <v>432</v>
      </c>
      <c r="G61" s="55"/>
      <c r="H61" s="55"/>
      <c r="I61" s="6"/>
      <c r="J61" s="51"/>
      <c r="K61" s="4">
        <v>3.5</v>
      </c>
      <c r="L61" s="51">
        <v>1512</v>
      </c>
      <c r="M61" s="237"/>
    </row>
    <row r="62" spans="1:13" x14ac:dyDescent="0.2">
      <c r="A62" s="7" t="s">
        <v>1280</v>
      </c>
      <c r="B62" s="6" t="s">
        <v>1281</v>
      </c>
      <c r="C62" s="4">
        <v>38130</v>
      </c>
      <c r="D62" s="234"/>
      <c r="E62" s="125"/>
      <c r="F62" s="10">
        <f t="shared" si="1"/>
        <v>432</v>
      </c>
      <c r="G62" s="55"/>
      <c r="H62" s="55"/>
      <c r="I62" s="6"/>
      <c r="J62" s="51"/>
      <c r="K62" s="4">
        <v>3.5</v>
      </c>
      <c r="L62" s="51">
        <v>1512</v>
      </c>
      <c r="M62" s="237"/>
    </row>
    <row r="63" spans="1:13" ht="27" x14ac:dyDescent="0.25">
      <c r="A63" s="7" t="s">
        <v>1282</v>
      </c>
      <c r="B63" s="6" t="s">
        <v>245</v>
      </c>
      <c r="C63" s="85" t="s">
        <v>1283</v>
      </c>
      <c r="D63" s="235"/>
      <c r="E63" s="6" t="s">
        <v>1284</v>
      </c>
      <c r="F63" s="10">
        <f t="shared" si="1"/>
        <v>360</v>
      </c>
      <c r="G63" s="55">
        <v>43375</v>
      </c>
      <c r="H63" s="55">
        <v>43382</v>
      </c>
      <c r="I63" s="6"/>
      <c r="J63" s="51"/>
      <c r="K63" s="4">
        <v>7.5</v>
      </c>
      <c r="L63" s="51">
        <v>2700</v>
      </c>
      <c r="M63" s="237"/>
    </row>
    <row r="64" spans="1:13" ht="14.85" customHeight="1" x14ac:dyDescent="0.25">
      <c r="A64" s="7" t="s">
        <v>1285</v>
      </c>
      <c r="B64" s="6" t="s">
        <v>1237</v>
      </c>
      <c r="C64" s="85" t="s">
        <v>1286</v>
      </c>
      <c r="D64" s="234" t="s">
        <v>1287</v>
      </c>
      <c r="E64" s="112" t="s">
        <v>102</v>
      </c>
      <c r="F64" s="10">
        <f t="shared" si="1"/>
        <v>900</v>
      </c>
      <c r="G64" s="122">
        <v>43439</v>
      </c>
      <c r="H64" s="122">
        <v>43441</v>
      </c>
      <c r="I64" s="112" t="s">
        <v>531</v>
      </c>
      <c r="J64" s="51">
        <v>3199.9</v>
      </c>
      <c r="K64" s="4">
        <v>2.5</v>
      </c>
      <c r="L64" s="51">
        <v>2250</v>
      </c>
      <c r="M64" s="237"/>
    </row>
    <row r="65" spans="1:13" ht="21.4" customHeight="1" x14ac:dyDescent="0.2">
      <c r="A65" s="7" t="s">
        <v>716</v>
      </c>
      <c r="B65" s="6" t="s">
        <v>717</v>
      </c>
      <c r="C65" s="4">
        <v>31070</v>
      </c>
      <c r="D65" s="234"/>
      <c r="E65" s="112"/>
      <c r="F65" s="10">
        <f t="shared" si="1"/>
        <v>900</v>
      </c>
      <c r="G65" s="122"/>
      <c r="H65" s="122"/>
      <c r="I65" s="112"/>
      <c r="J65" s="51">
        <v>3199.9</v>
      </c>
      <c r="K65" s="4">
        <v>2.5</v>
      </c>
      <c r="L65" s="51">
        <v>2250</v>
      </c>
      <c r="M65" s="237"/>
    </row>
    <row r="66" spans="1:13" ht="23.25" customHeight="1" x14ac:dyDescent="0.2">
      <c r="A66" s="7" t="s">
        <v>924</v>
      </c>
      <c r="B66" s="6" t="s">
        <v>245</v>
      </c>
      <c r="C66" s="4" t="s">
        <v>925</v>
      </c>
      <c r="D66" s="234"/>
      <c r="E66" s="112"/>
      <c r="F66" s="10">
        <f t="shared" si="1"/>
        <v>900</v>
      </c>
      <c r="G66" s="122"/>
      <c r="H66" s="122"/>
      <c r="I66" s="112"/>
      <c r="J66" s="51">
        <v>3199.9</v>
      </c>
      <c r="K66" s="4">
        <v>2.5</v>
      </c>
      <c r="L66" s="51">
        <v>2250</v>
      </c>
      <c r="M66" s="237"/>
    </row>
    <row r="67" spans="1:13" ht="54" x14ac:dyDescent="0.2">
      <c r="A67" s="7" t="s">
        <v>1288</v>
      </c>
      <c r="B67" s="6" t="s">
        <v>129</v>
      </c>
      <c r="C67" s="4"/>
      <c r="D67" s="235" t="s">
        <v>1289</v>
      </c>
      <c r="E67" s="6" t="s">
        <v>1290</v>
      </c>
      <c r="F67" s="10" t="e">
        <f t="shared" si="1"/>
        <v>#DIV/0!</v>
      </c>
      <c r="G67" s="55">
        <v>43160</v>
      </c>
      <c r="H67" s="55">
        <v>43311</v>
      </c>
      <c r="I67" s="6" t="s">
        <v>531</v>
      </c>
      <c r="J67" s="51">
        <v>9040.83</v>
      </c>
      <c r="K67" s="4">
        <v>0</v>
      </c>
      <c r="L67" s="51">
        <v>0</v>
      </c>
      <c r="M67" s="237"/>
    </row>
    <row r="68" spans="1:13" ht="27" x14ac:dyDescent="0.25">
      <c r="A68" s="7" t="s">
        <v>108</v>
      </c>
      <c r="B68" s="83" t="s">
        <v>109</v>
      </c>
      <c r="C68" s="83" t="s">
        <v>110</v>
      </c>
      <c r="D68" s="236" t="s">
        <v>1291</v>
      </c>
      <c r="E68" s="6" t="s">
        <v>102</v>
      </c>
      <c r="F68" s="10">
        <f t="shared" si="1"/>
        <v>900</v>
      </c>
      <c r="G68" s="55">
        <v>43443</v>
      </c>
      <c r="H68" s="55">
        <v>43447</v>
      </c>
      <c r="I68" s="6" t="s">
        <v>531</v>
      </c>
      <c r="J68" s="51">
        <v>2793.9</v>
      </c>
      <c r="K68" s="4">
        <v>4.5</v>
      </c>
      <c r="L68" s="51">
        <v>4050</v>
      </c>
      <c r="M68" s="237"/>
    </row>
    <row r="69" spans="1:13" ht="40.5" x14ac:dyDescent="0.2">
      <c r="A69" s="7" t="s">
        <v>891</v>
      </c>
      <c r="B69" s="6" t="s">
        <v>892</v>
      </c>
      <c r="C69" s="4">
        <v>33499</v>
      </c>
      <c r="D69" s="235" t="s">
        <v>1292</v>
      </c>
      <c r="E69" s="6" t="s">
        <v>132</v>
      </c>
      <c r="F69" s="10">
        <f t="shared" si="1"/>
        <v>900</v>
      </c>
      <c r="G69" s="55">
        <v>43432</v>
      </c>
      <c r="H69" s="55">
        <v>43434</v>
      </c>
      <c r="I69" s="6" t="s">
        <v>531</v>
      </c>
      <c r="J69" s="51">
        <v>3209.32</v>
      </c>
      <c r="K69" s="4">
        <v>2.5</v>
      </c>
      <c r="L69" s="51">
        <v>2250</v>
      </c>
      <c r="M69" s="237"/>
    </row>
    <row r="70" spans="1:13" ht="14.85" customHeight="1" x14ac:dyDescent="0.2">
      <c r="A70" s="7" t="s">
        <v>1293</v>
      </c>
      <c r="B70" s="6" t="s">
        <v>87</v>
      </c>
      <c r="C70" s="4" t="s">
        <v>1294</v>
      </c>
      <c r="D70" s="234" t="s">
        <v>1295</v>
      </c>
      <c r="E70" s="112" t="s">
        <v>55</v>
      </c>
      <c r="F70" s="10">
        <f t="shared" si="1"/>
        <v>432</v>
      </c>
      <c r="G70" s="122">
        <v>43447</v>
      </c>
      <c r="H70" s="122">
        <v>43448</v>
      </c>
      <c r="I70" s="112" t="s">
        <v>410</v>
      </c>
      <c r="J70" s="51"/>
      <c r="K70" s="4">
        <v>1.5</v>
      </c>
      <c r="L70" s="51">
        <v>648</v>
      </c>
      <c r="M70" s="237"/>
    </row>
    <row r="71" spans="1:13" ht="27" x14ac:dyDescent="0.2">
      <c r="A71" s="7" t="s">
        <v>210</v>
      </c>
      <c r="B71" s="6" t="s">
        <v>87</v>
      </c>
      <c r="C71" s="4" t="s">
        <v>211</v>
      </c>
      <c r="D71" s="234"/>
      <c r="E71" s="112"/>
      <c r="F71" s="10">
        <f t="shared" ref="F71:F85" si="2">L71/K71</f>
        <v>432</v>
      </c>
      <c r="G71" s="122"/>
      <c r="H71" s="122"/>
      <c r="I71" s="112"/>
      <c r="J71" s="51"/>
      <c r="K71" s="4">
        <v>1.5</v>
      </c>
      <c r="L71" s="51">
        <v>648</v>
      </c>
      <c r="M71" s="237"/>
    </row>
    <row r="72" spans="1:13" ht="25.35" customHeight="1" x14ac:dyDescent="0.25">
      <c r="A72" s="7" t="s">
        <v>978</v>
      </c>
      <c r="B72" s="83" t="s">
        <v>979</v>
      </c>
      <c r="C72" s="83" t="s">
        <v>980</v>
      </c>
      <c r="D72" s="234" t="s">
        <v>1296</v>
      </c>
      <c r="E72" s="112" t="s">
        <v>55</v>
      </c>
      <c r="F72" s="10">
        <f t="shared" si="2"/>
        <v>432</v>
      </c>
      <c r="G72" s="122">
        <v>43447</v>
      </c>
      <c r="H72" s="122">
        <v>43449</v>
      </c>
      <c r="I72" s="112" t="s">
        <v>410</v>
      </c>
      <c r="J72" s="51"/>
      <c r="K72" s="4">
        <v>2.5</v>
      </c>
      <c r="L72" s="51">
        <v>1080</v>
      </c>
      <c r="M72" s="237"/>
    </row>
    <row r="73" spans="1:13" ht="27" x14ac:dyDescent="0.2">
      <c r="A73" s="7" t="s">
        <v>820</v>
      </c>
      <c r="B73" s="6" t="s">
        <v>821</v>
      </c>
      <c r="C73" s="4" t="s">
        <v>822</v>
      </c>
      <c r="D73" s="234"/>
      <c r="E73" s="112"/>
      <c r="F73" s="10">
        <f t="shared" si="2"/>
        <v>432</v>
      </c>
      <c r="G73" s="122"/>
      <c r="H73" s="122"/>
      <c r="I73" s="112"/>
      <c r="J73" s="51"/>
      <c r="K73" s="4">
        <v>2.5</v>
      </c>
      <c r="L73" s="51">
        <v>1080</v>
      </c>
      <c r="M73" s="237"/>
    </row>
    <row r="74" spans="1:13" ht="27" x14ac:dyDescent="0.2">
      <c r="A74" s="7" t="s">
        <v>823</v>
      </c>
      <c r="B74" s="6" t="s">
        <v>824</v>
      </c>
      <c r="C74" s="4" t="s">
        <v>825</v>
      </c>
      <c r="D74" s="234"/>
      <c r="E74" s="112"/>
      <c r="F74" s="10">
        <f t="shared" si="2"/>
        <v>432</v>
      </c>
      <c r="G74" s="122"/>
      <c r="H74" s="122"/>
      <c r="I74" s="112"/>
      <c r="J74" s="51"/>
      <c r="K74" s="4">
        <v>2.5</v>
      </c>
      <c r="L74" s="51">
        <v>1080</v>
      </c>
      <c r="M74" s="237"/>
    </row>
    <row r="75" spans="1:13" ht="14.85" customHeight="1" x14ac:dyDescent="0.2">
      <c r="A75" s="7" t="s">
        <v>889</v>
      </c>
      <c r="B75" s="6" t="s">
        <v>245</v>
      </c>
      <c r="C75" s="4">
        <v>1795</v>
      </c>
      <c r="D75" s="234" t="s">
        <v>1297</v>
      </c>
      <c r="E75" s="112" t="s">
        <v>55</v>
      </c>
      <c r="F75" s="10">
        <f t="shared" si="2"/>
        <v>432</v>
      </c>
      <c r="G75" s="122">
        <v>43447</v>
      </c>
      <c r="H75" s="122">
        <v>43448</v>
      </c>
      <c r="I75" s="112" t="s">
        <v>512</v>
      </c>
      <c r="J75" s="51"/>
      <c r="K75" s="4">
        <v>1.5</v>
      </c>
      <c r="L75" s="51">
        <v>648</v>
      </c>
      <c r="M75" s="237"/>
    </row>
    <row r="76" spans="1:13" ht="26.25" customHeight="1" x14ac:dyDescent="0.2">
      <c r="A76" s="7" t="s">
        <v>1298</v>
      </c>
      <c r="B76" s="6" t="s">
        <v>87</v>
      </c>
      <c r="C76" s="186" t="s">
        <v>1299</v>
      </c>
      <c r="D76" s="234"/>
      <c r="E76" s="112"/>
      <c r="F76" s="10">
        <f t="shared" si="2"/>
        <v>432</v>
      </c>
      <c r="G76" s="122"/>
      <c r="H76" s="122"/>
      <c r="I76" s="112"/>
      <c r="J76" s="51"/>
      <c r="K76" s="4">
        <v>1.5</v>
      </c>
      <c r="L76" s="51">
        <v>648</v>
      </c>
      <c r="M76" s="237"/>
    </row>
    <row r="77" spans="1:13" x14ac:dyDescent="0.2">
      <c r="A77" s="7" t="s">
        <v>580</v>
      </c>
      <c r="B77" s="6" t="s">
        <v>15</v>
      </c>
      <c r="C77" s="4" t="s">
        <v>581</v>
      </c>
      <c r="D77" s="235" t="s">
        <v>1300</v>
      </c>
      <c r="E77" s="6" t="s">
        <v>132</v>
      </c>
      <c r="F77" s="10">
        <f t="shared" si="2"/>
        <v>1140</v>
      </c>
      <c r="G77" s="55">
        <v>43452</v>
      </c>
      <c r="H77" s="55">
        <v>43452</v>
      </c>
      <c r="I77" s="6"/>
      <c r="J77" s="51"/>
      <c r="K77" s="4">
        <v>0.5</v>
      </c>
      <c r="L77" s="51">
        <v>570</v>
      </c>
      <c r="M77" s="237"/>
    </row>
    <row r="78" spans="1:13" ht="25.35" customHeight="1" x14ac:dyDescent="0.25">
      <c r="A78" s="7" t="s">
        <v>14</v>
      </c>
      <c r="B78" s="83" t="s">
        <v>15</v>
      </c>
      <c r="C78" s="85" t="s">
        <v>16</v>
      </c>
      <c r="D78" s="234" t="s">
        <v>1301</v>
      </c>
      <c r="E78" s="112" t="s">
        <v>18</v>
      </c>
      <c r="F78" s="10">
        <f t="shared" si="2"/>
        <v>684</v>
      </c>
      <c r="G78" s="122">
        <v>43472</v>
      </c>
      <c r="H78" s="122">
        <v>43476</v>
      </c>
      <c r="I78" s="112" t="s">
        <v>21</v>
      </c>
      <c r="J78" s="51"/>
      <c r="K78" s="4">
        <v>4.5</v>
      </c>
      <c r="L78" s="51">
        <v>3078</v>
      </c>
      <c r="M78" s="237"/>
    </row>
    <row r="79" spans="1:13" ht="27" x14ac:dyDescent="0.25">
      <c r="A79" s="7" t="s">
        <v>22</v>
      </c>
      <c r="B79" s="6" t="s">
        <v>23</v>
      </c>
      <c r="C79" s="85" t="s">
        <v>24</v>
      </c>
      <c r="D79" s="234"/>
      <c r="E79" s="112"/>
      <c r="F79" s="10">
        <f t="shared" si="2"/>
        <v>432</v>
      </c>
      <c r="G79" s="122"/>
      <c r="H79" s="122"/>
      <c r="I79" s="112"/>
      <c r="J79" s="51"/>
      <c r="K79" s="4">
        <v>4.5</v>
      </c>
      <c r="L79" s="51">
        <v>1944</v>
      </c>
      <c r="M79" s="237"/>
    </row>
    <row r="80" spans="1:13" ht="15" x14ac:dyDescent="0.25">
      <c r="A80" s="7" t="s">
        <v>25</v>
      </c>
      <c r="B80" s="83" t="s">
        <v>26</v>
      </c>
      <c r="C80" s="83" t="s">
        <v>27</v>
      </c>
      <c r="D80" s="234"/>
      <c r="E80" s="112"/>
      <c r="F80" s="10">
        <f t="shared" si="2"/>
        <v>432</v>
      </c>
      <c r="G80" s="122"/>
      <c r="H80" s="122"/>
      <c r="I80" s="112"/>
      <c r="J80" s="51"/>
      <c r="K80" s="4">
        <v>4.5</v>
      </c>
      <c r="L80" s="51">
        <v>1944</v>
      </c>
      <c r="M80" s="237"/>
    </row>
    <row r="81" spans="1:13" ht="26.1" customHeight="1" x14ac:dyDescent="0.25">
      <c r="A81" s="7" t="s">
        <v>1302</v>
      </c>
      <c r="B81" s="6" t="s">
        <v>717</v>
      </c>
      <c r="C81" s="85" t="s">
        <v>1303</v>
      </c>
      <c r="D81" s="234" t="s">
        <v>1304</v>
      </c>
      <c r="E81" s="125" t="s">
        <v>132</v>
      </c>
      <c r="F81" s="10">
        <f t="shared" si="2"/>
        <v>571.42857142857144</v>
      </c>
      <c r="G81" s="122">
        <v>43444</v>
      </c>
      <c r="H81" s="122">
        <v>43446</v>
      </c>
      <c r="I81" s="112" t="s">
        <v>531</v>
      </c>
      <c r="J81" s="51"/>
      <c r="K81" s="4">
        <v>3.5</v>
      </c>
      <c r="L81" s="51">
        <v>2000</v>
      </c>
      <c r="M81" s="237"/>
    </row>
    <row r="82" spans="1:13" ht="27" x14ac:dyDescent="0.25">
      <c r="A82" s="7" t="s">
        <v>982</v>
      </c>
      <c r="B82" s="83" t="s">
        <v>983</v>
      </c>
      <c r="C82" s="83">
        <v>31240</v>
      </c>
      <c r="D82" s="234"/>
      <c r="E82" s="125"/>
      <c r="F82" s="10">
        <f t="shared" si="2"/>
        <v>571.42857142857144</v>
      </c>
      <c r="G82" s="122"/>
      <c r="H82" s="122"/>
      <c r="I82" s="112"/>
      <c r="J82" s="51"/>
      <c r="K82" s="4">
        <v>3.5</v>
      </c>
      <c r="L82" s="51">
        <v>2000</v>
      </c>
      <c r="M82" s="237"/>
    </row>
    <row r="83" spans="1:13" ht="25.35" customHeight="1" x14ac:dyDescent="0.2">
      <c r="A83" s="7" t="s">
        <v>1305</v>
      </c>
      <c r="B83" s="6" t="s">
        <v>15</v>
      </c>
      <c r="C83" s="230" t="s">
        <v>1306</v>
      </c>
      <c r="D83" s="234" t="s">
        <v>1307</v>
      </c>
      <c r="E83" s="112" t="s">
        <v>1308</v>
      </c>
      <c r="F83" s="10">
        <f t="shared" si="2"/>
        <v>684</v>
      </c>
      <c r="G83" s="122">
        <v>43478</v>
      </c>
      <c r="H83" s="122">
        <v>43484</v>
      </c>
      <c r="I83" s="112" t="s">
        <v>1309</v>
      </c>
      <c r="J83" s="51"/>
      <c r="K83" s="4">
        <v>6.5</v>
      </c>
      <c r="L83" s="51">
        <v>4446</v>
      </c>
      <c r="M83" s="237"/>
    </row>
    <row r="84" spans="1:13" ht="27" x14ac:dyDescent="0.25">
      <c r="A84" s="7" t="s">
        <v>1310</v>
      </c>
      <c r="B84" s="6" t="s">
        <v>29</v>
      </c>
      <c r="C84" s="87" t="s">
        <v>1311</v>
      </c>
      <c r="D84" s="234"/>
      <c r="E84" s="112"/>
      <c r="F84" s="10">
        <f t="shared" si="2"/>
        <v>432</v>
      </c>
      <c r="G84" s="122"/>
      <c r="H84" s="122"/>
      <c r="I84" s="112"/>
      <c r="J84" s="51"/>
      <c r="K84" s="4">
        <v>6.5</v>
      </c>
      <c r="L84" s="51">
        <v>2808</v>
      </c>
      <c r="M84" s="237"/>
    </row>
    <row r="85" spans="1:13" ht="27" x14ac:dyDescent="0.2">
      <c r="A85" s="7" t="s">
        <v>392</v>
      </c>
      <c r="B85" s="6" t="s">
        <v>15</v>
      </c>
      <c r="C85" s="4" t="s">
        <v>393</v>
      </c>
      <c r="D85" s="235" t="s">
        <v>1312</v>
      </c>
      <c r="E85" s="6" t="s">
        <v>132</v>
      </c>
      <c r="F85" s="10">
        <f t="shared" si="2"/>
        <v>614</v>
      </c>
      <c r="G85" s="55">
        <v>43320</v>
      </c>
      <c r="H85" s="55">
        <v>43324</v>
      </c>
      <c r="I85" s="6" t="s">
        <v>1309</v>
      </c>
      <c r="J85" s="51"/>
      <c r="K85" s="4">
        <v>1</v>
      </c>
      <c r="L85" s="51">
        <v>614</v>
      </c>
      <c r="M85" s="237"/>
    </row>
    <row r="86" spans="1:13" x14ac:dyDescent="0.2">
      <c r="A86" s="231"/>
      <c r="B86" s="232"/>
      <c r="C86" s="232"/>
      <c r="D86" s="20"/>
      <c r="E86" s="20"/>
      <c r="F86" s="19"/>
      <c r="G86" s="19"/>
      <c r="H86" s="20"/>
      <c r="I86" s="190" t="s">
        <v>92</v>
      </c>
      <c r="J86" s="233">
        <f>SUM(J4:J85)</f>
        <v>50334.37</v>
      </c>
      <c r="K86" s="65">
        <f>SUM(K4:K85)</f>
        <v>241</v>
      </c>
      <c r="L86" s="64">
        <f>SUM(L4:L85)</f>
        <v>137862</v>
      </c>
      <c r="M86" s="238"/>
    </row>
    <row r="87" spans="1:13" x14ac:dyDescent="0.2">
      <c r="M87" s="238"/>
    </row>
    <row r="88" spans="1:13" x14ac:dyDescent="0.2">
      <c r="M88" s="238"/>
    </row>
    <row r="89" spans="1:13" x14ac:dyDescent="0.2">
      <c r="M89" s="238"/>
    </row>
    <row r="90" spans="1:13" x14ac:dyDescent="0.2">
      <c r="M90" s="238"/>
    </row>
    <row r="91" spans="1:13" x14ac:dyDescent="0.2">
      <c r="M91" s="238"/>
    </row>
    <row r="92" spans="1:13" x14ac:dyDescent="0.2">
      <c r="M92" s="238"/>
    </row>
    <row r="93" spans="1:13" x14ac:dyDescent="0.2">
      <c r="M93" s="238"/>
    </row>
  </sheetData>
  <mergeCells count="118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4:D5"/>
    <mergeCell ref="E4:E5"/>
    <mergeCell ref="F4:F5"/>
    <mergeCell ref="G4:G5"/>
    <mergeCell ref="H4:H5"/>
    <mergeCell ref="I4:I5"/>
    <mergeCell ref="D8:D9"/>
    <mergeCell ref="E8:E9"/>
    <mergeCell ref="G8:G9"/>
    <mergeCell ref="H8:H9"/>
    <mergeCell ref="I8:I9"/>
    <mergeCell ref="D10:D13"/>
    <mergeCell ref="E10:E13"/>
    <mergeCell ref="G10:G13"/>
    <mergeCell ref="H10:H13"/>
    <mergeCell ref="I10:I13"/>
    <mergeCell ref="D14:D15"/>
    <mergeCell ref="E14:E15"/>
    <mergeCell ref="G14:G15"/>
    <mergeCell ref="H14:H15"/>
    <mergeCell ref="I14:I15"/>
    <mergeCell ref="D18:D20"/>
    <mergeCell ref="E18:E20"/>
    <mergeCell ref="G18:G20"/>
    <mergeCell ref="H18:H20"/>
    <mergeCell ref="I18:I20"/>
    <mergeCell ref="D21:D24"/>
    <mergeCell ref="E21:E24"/>
    <mergeCell ref="G21:G24"/>
    <mergeCell ref="H21:H24"/>
    <mergeCell ref="I21:I24"/>
    <mergeCell ref="D25:D27"/>
    <mergeCell ref="E25:E27"/>
    <mergeCell ref="G25:G27"/>
    <mergeCell ref="H25:H27"/>
    <mergeCell ref="I25:I27"/>
    <mergeCell ref="D29:D31"/>
    <mergeCell ref="E29:E31"/>
    <mergeCell ref="G29:G31"/>
    <mergeCell ref="H29:H31"/>
    <mergeCell ref="I29:I31"/>
    <mergeCell ref="D32:D33"/>
    <mergeCell ref="D34:D38"/>
    <mergeCell ref="E34:E38"/>
    <mergeCell ref="G34:G38"/>
    <mergeCell ref="H34:H38"/>
    <mergeCell ref="I34:I38"/>
    <mergeCell ref="D39:D40"/>
    <mergeCell ref="E39:E40"/>
    <mergeCell ref="G39:G40"/>
    <mergeCell ref="H39:H40"/>
    <mergeCell ref="I39:I40"/>
    <mergeCell ref="G32:G33"/>
    <mergeCell ref="H32:H33"/>
    <mergeCell ref="I32:I33"/>
    <mergeCell ref="E32:E33"/>
    <mergeCell ref="D41:D43"/>
    <mergeCell ref="E41:E43"/>
    <mergeCell ref="G41:G43"/>
    <mergeCell ref="H41:H43"/>
    <mergeCell ref="I41:I43"/>
    <mergeCell ref="D44:D48"/>
    <mergeCell ref="E44:E48"/>
    <mergeCell ref="G44:G48"/>
    <mergeCell ref="H44:H48"/>
    <mergeCell ref="I44:I48"/>
    <mergeCell ref="D53:D57"/>
    <mergeCell ref="E53:E57"/>
    <mergeCell ref="G53:G57"/>
    <mergeCell ref="H53:H57"/>
    <mergeCell ref="I53:I57"/>
    <mergeCell ref="D58:D62"/>
    <mergeCell ref="E58:E62"/>
    <mergeCell ref="D64:D66"/>
    <mergeCell ref="E64:E66"/>
    <mergeCell ref="G64:G66"/>
    <mergeCell ref="H64:H66"/>
    <mergeCell ref="I64:I66"/>
    <mergeCell ref="D70:D71"/>
    <mergeCell ref="E70:E71"/>
    <mergeCell ref="G70:G71"/>
    <mergeCell ref="H70:H71"/>
    <mergeCell ref="I70:I71"/>
    <mergeCell ref="D72:D74"/>
    <mergeCell ref="E72:E74"/>
    <mergeCell ref="G72:G74"/>
    <mergeCell ref="H72:H74"/>
    <mergeCell ref="I72:I74"/>
    <mergeCell ref="D81:D82"/>
    <mergeCell ref="E81:E82"/>
    <mergeCell ref="G81:G82"/>
    <mergeCell ref="H81:H82"/>
    <mergeCell ref="I81:I82"/>
    <mergeCell ref="D83:D84"/>
    <mergeCell ref="E83:E84"/>
    <mergeCell ref="D75:D76"/>
    <mergeCell ref="E75:E76"/>
    <mergeCell ref="G75:G76"/>
    <mergeCell ref="H75:H76"/>
    <mergeCell ref="I75:I76"/>
    <mergeCell ref="D78:D80"/>
    <mergeCell ref="E78:E80"/>
    <mergeCell ref="G78:G80"/>
    <mergeCell ref="H78:H80"/>
    <mergeCell ref="I78:I80"/>
    <mergeCell ref="G83:G84"/>
    <mergeCell ref="H83:H84"/>
    <mergeCell ref="I83:I84"/>
  </mergeCells>
  <pageMargins left="0.51180555555555496" right="0.51180555555555496" top="0.78749999999999998" bottom="0.78749999999999998" header="0.51180555555555496" footer="0.51180555555555496"/>
  <pageSetup paperSize="9" scale="90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5"/>
  <sheetViews>
    <sheetView topLeftCell="A2" zoomScaleNormal="100" zoomScalePageLayoutView="60" workbookViewId="0">
      <selection activeCell="L75" sqref="L75"/>
    </sheetView>
  </sheetViews>
  <sheetFormatPr defaultRowHeight="14.25" x14ac:dyDescent="0.2"/>
  <cols>
    <col min="1" max="1" width="23.5"/>
    <col min="2" max="2" width="12.375" customWidth="1"/>
    <col min="3" max="3" width="8.75"/>
    <col min="4" max="4" width="17.75" customWidth="1"/>
    <col min="5" max="5" width="11.125"/>
    <col min="6" max="6" width="10.25"/>
    <col min="7" max="7" width="5.375"/>
    <col min="8" max="8" width="7"/>
    <col min="9" max="9" width="9.125" style="23"/>
    <col min="10" max="10" width="10.75"/>
    <col min="12" max="12" width="12.5"/>
    <col min="13" max="13" width="8.75"/>
    <col min="14" max="14" width="9.375"/>
    <col min="15" max="1025" width="8.75"/>
  </cols>
  <sheetData>
    <row r="1" spans="1:15" ht="31.7" customHeight="1" x14ac:dyDescent="0.2">
      <c r="A1" s="118" t="s">
        <v>93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5" ht="14.25" customHeight="1" x14ac:dyDescent="0.2">
      <c r="A2" s="119" t="s">
        <v>0</v>
      </c>
      <c r="B2" s="119" t="s">
        <v>1</v>
      </c>
      <c r="C2" s="119" t="s">
        <v>94</v>
      </c>
      <c r="D2" s="119" t="s">
        <v>3</v>
      </c>
      <c r="E2" s="119" t="s">
        <v>4</v>
      </c>
      <c r="F2" s="119" t="s">
        <v>5</v>
      </c>
      <c r="G2" s="119" t="s">
        <v>6</v>
      </c>
      <c r="H2" s="119"/>
      <c r="I2" s="119" t="s">
        <v>7</v>
      </c>
      <c r="J2" s="119"/>
      <c r="K2" s="119" t="s">
        <v>8</v>
      </c>
      <c r="L2" s="119"/>
    </row>
    <row r="3" spans="1:15" ht="38.25" customHeight="1" x14ac:dyDescent="0.2">
      <c r="A3" s="119"/>
      <c r="B3" s="119"/>
      <c r="C3" s="119"/>
      <c r="D3" s="119"/>
      <c r="E3" s="119"/>
      <c r="F3" s="119"/>
      <c r="G3" s="1" t="s">
        <v>9</v>
      </c>
      <c r="H3" s="1" t="s">
        <v>10</v>
      </c>
      <c r="I3" s="1" t="s">
        <v>11</v>
      </c>
      <c r="J3" s="3" t="s">
        <v>12</v>
      </c>
      <c r="K3" s="1" t="s">
        <v>13</v>
      </c>
      <c r="L3" s="1" t="s">
        <v>12</v>
      </c>
    </row>
    <row r="4" spans="1:15" ht="25.5" x14ac:dyDescent="0.2">
      <c r="A4" s="52" t="s">
        <v>95</v>
      </c>
      <c r="B4" s="52" t="s">
        <v>15</v>
      </c>
      <c r="C4" s="6" t="s">
        <v>96</v>
      </c>
      <c r="D4" s="7" t="s">
        <v>97</v>
      </c>
      <c r="E4" s="8" t="s">
        <v>40</v>
      </c>
      <c r="F4" s="53">
        <f t="shared" ref="F4:F35" si="0">L4/K4</f>
        <v>614</v>
      </c>
      <c r="G4" s="8" t="s">
        <v>57</v>
      </c>
      <c r="H4" s="8" t="s">
        <v>42</v>
      </c>
      <c r="I4" s="66" t="s">
        <v>98</v>
      </c>
      <c r="J4" s="9">
        <f>2265.7+29.98</f>
        <v>2295.6799999999998</v>
      </c>
      <c r="K4" s="4">
        <v>6</v>
      </c>
      <c r="L4" s="9">
        <v>3684</v>
      </c>
      <c r="M4" s="24"/>
      <c r="N4" s="25"/>
      <c r="O4" s="26"/>
    </row>
    <row r="5" spans="1:15" ht="26.1" customHeight="1" x14ac:dyDescent="0.2">
      <c r="A5" s="52" t="s">
        <v>99</v>
      </c>
      <c r="B5" s="52" t="s">
        <v>53</v>
      </c>
      <c r="C5" s="6" t="s">
        <v>100</v>
      </c>
      <c r="D5" s="111" t="s">
        <v>101</v>
      </c>
      <c r="E5" s="117" t="s">
        <v>102</v>
      </c>
      <c r="F5" s="53">
        <f t="shared" si="0"/>
        <v>614</v>
      </c>
      <c r="G5" s="117" t="s">
        <v>56</v>
      </c>
      <c r="H5" s="117" t="s">
        <v>103</v>
      </c>
      <c r="I5" s="123" t="s">
        <v>98</v>
      </c>
      <c r="J5" s="9">
        <f>1624.9+29.98</f>
        <v>1654.88</v>
      </c>
      <c r="K5" s="4">
        <v>4.5</v>
      </c>
      <c r="L5" s="9">
        <v>2763</v>
      </c>
      <c r="M5" s="27"/>
      <c r="N5" s="28"/>
      <c r="O5" s="26"/>
    </row>
    <row r="6" spans="1:15" x14ac:dyDescent="0.2">
      <c r="A6" s="52" t="s">
        <v>104</v>
      </c>
      <c r="B6" s="52" t="s">
        <v>15</v>
      </c>
      <c r="C6" s="6" t="s">
        <v>105</v>
      </c>
      <c r="D6" s="111"/>
      <c r="E6" s="117"/>
      <c r="F6" s="53">
        <f t="shared" si="0"/>
        <v>614</v>
      </c>
      <c r="G6" s="117"/>
      <c r="H6" s="117"/>
      <c r="I6" s="123"/>
      <c r="J6" s="9">
        <f>1624.9+29.98</f>
        <v>1654.88</v>
      </c>
      <c r="K6" s="4">
        <v>4.5</v>
      </c>
      <c r="L6" s="9">
        <v>2763</v>
      </c>
      <c r="M6" s="27"/>
      <c r="N6" s="28"/>
      <c r="O6" s="26"/>
    </row>
    <row r="7" spans="1:15" x14ac:dyDescent="0.2">
      <c r="A7" s="52" t="s">
        <v>106</v>
      </c>
      <c r="B7" s="52" t="s">
        <v>15</v>
      </c>
      <c r="C7" s="6" t="s">
        <v>107</v>
      </c>
      <c r="D7" s="111"/>
      <c r="E7" s="117"/>
      <c r="F7" s="53">
        <f t="shared" si="0"/>
        <v>368.4</v>
      </c>
      <c r="G7" s="117"/>
      <c r="H7" s="117"/>
      <c r="I7" s="123"/>
      <c r="J7" s="9">
        <f>1624.9+29.98</f>
        <v>1654.88</v>
      </c>
      <c r="K7" s="4">
        <v>4.5</v>
      </c>
      <c r="L7" s="9">
        <v>1657.8</v>
      </c>
      <c r="M7" s="27"/>
      <c r="N7" s="28"/>
      <c r="O7" s="26"/>
    </row>
    <row r="8" spans="1:15" ht="27" x14ac:dyDescent="0.2">
      <c r="A8" s="52" t="s">
        <v>108</v>
      </c>
      <c r="B8" s="52" t="s">
        <v>109</v>
      </c>
      <c r="C8" s="6" t="s">
        <v>110</v>
      </c>
      <c r="D8" s="111"/>
      <c r="E8" s="117"/>
      <c r="F8" s="53">
        <f t="shared" si="0"/>
        <v>368.4</v>
      </c>
      <c r="G8" s="117"/>
      <c r="H8" s="117"/>
      <c r="I8" s="123"/>
      <c r="J8" s="9">
        <f>1624.9+29.98</f>
        <v>1654.88</v>
      </c>
      <c r="K8" s="4">
        <v>4.5</v>
      </c>
      <c r="L8" s="9">
        <v>1657.8</v>
      </c>
      <c r="M8" s="27"/>
      <c r="N8" s="28"/>
      <c r="O8" s="26"/>
    </row>
    <row r="9" spans="1:15" ht="14.85" customHeight="1" x14ac:dyDescent="0.2">
      <c r="A9" s="52" t="s">
        <v>76</v>
      </c>
      <c r="B9" s="52" t="s">
        <v>15</v>
      </c>
      <c r="C9" s="6">
        <v>266</v>
      </c>
      <c r="D9" s="128" t="s">
        <v>111</v>
      </c>
      <c r="E9" s="122" t="s">
        <v>102</v>
      </c>
      <c r="F9" s="53">
        <f t="shared" si="0"/>
        <v>614</v>
      </c>
      <c r="G9" s="122" t="s">
        <v>112</v>
      </c>
      <c r="H9" s="122" t="s">
        <v>113</v>
      </c>
      <c r="I9" s="127" t="s">
        <v>98</v>
      </c>
      <c r="J9" s="9">
        <f>3037.8+59.96</f>
        <v>3097.76</v>
      </c>
      <c r="K9" s="4">
        <v>4.5</v>
      </c>
      <c r="L9" s="9">
        <v>2763</v>
      </c>
      <c r="M9" s="27"/>
      <c r="N9" s="28"/>
      <c r="O9" s="26"/>
    </row>
    <row r="10" spans="1:15" ht="27" x14ac:dyDescent="0.2">
      <c r="A10" s="52" t="s">
        <v>108</v>
      </c>
      <c r="B10" s="52" t="s">
        <v>109</v>
      </c>
      <c r="C10" s="6" t="s">
        <v>110</v>
      </c>
      <c r="D10" s="128"/>
      <c r="E10" s="122"/>
      <c r="F10" s="53">
        <f t="shared" si="0"/>
        <v>368.4</v>
      </c>
      <c r="G10" s="122"/>
      <c r="H10" s="122"/>
      <c r="I10" s="127"/>
      <c r="J10" s="9">
        <f>3037.8+59.96</f>
        <v>3097.76</v>
      </c>
      <c r="K10" s="4">
        <v>4.5</v>
      </c>
      <c r="L10" s="9">
        <v>1657.8</v>
      </c>
      <c r="M10" s="27"/>
      <c r="N10" s="28"/>
      <c r="O10" s="26"/>
    </row>
    <row r="11" spans="1:15" ht="27" x14ac:dyDescent="0.2">
      <c r="A11" s="52" t="s">
        <v>114</v>
      </c>
      <c r="B11" s="52" t="s">
        <v>115</v>
      </c>
      <c r="C11" s="6" t="s">
        <v>116</v>
      </c>
      <c r="D11" s="128"/>
      <c r="E11" s="122"/>
      <c r="F11" s="53">
        <f t="shared" si="0"/>
        <v>368.4</v>
      </c>
      <c r="G11" s="122"/>
      <c r="H11" s="122"/>
      <c r="I11" s="127"/>
      <c r="J11" s="9">
        <f>3037.8+59.96</f>
        <v>3097.76</v>
      </c>
      <c r="K11" s="4">
        <v>4.5</v>
      </c>
      <c r="L11" s="9">
        <v>1657.8</v>
      </c>
      <c r="M11" s="27"/>
      <c r="N11" s="28"/>
      <c r="O11" s="26"/>
    </row>
    <row r="12" spans="1:15" ht="25.5" x14ac:dyDescent="0.2">
      <c r="A12" s="52" t="s">
        <v>117</v>
      </c>
      <c r="B12" s="52" t="s">
        <v>15</v>
      </c>
      <c r="C12" s="4" t="s">
        <v>118</v>
      </c>
      <c r="D12" s="54" t="s">
        <v>119</v>
      </c>
      <c r="E12" s="4" t="s">
        <v>120</v>
      </c>
      <c r="F12" s="53">
        <f t="shared" si="0"/>
        <v>614</v>
      </c>
      <c r="G12" s="55" t="s">
        <v>112</v>
      </c>
      <c r="H12" s="55" t="s">
        <v>121</v>
      </c>
      <c r="I12" s="66" t="s">
        <v>98</v>
      </c>
      <c r="J12" s="9">
        <f>1669.28+29.98</f>
        <v>1699.26</v>
      </c>
      <c r="K12" s="4">
        <v>3.5</v>
      </c>
      <c r="L12" s="9">
        <v>2149</v>
      </c>
      <c r="M12" s="27"/>
      <c r="N12" s="28"/>
      <c r="O12" s="26"/>
    </row>
    <row r="13" spans="1:15" ht="25.5" x14ac:dyDescent="0.2">
      <c r="A13" s="52" t="s">
        <v>122</v>
      </c>
      <c r="B13" s="52" t="s">
        <v>53</v>
      </c>
      <c r="C13" s="6">
        <v>5185</v>
      </c>
      <c r="D13" s="56" t="s">
        <v>123</v>
      </c>
      <c r="E13" s="55" t="s">
        <v>124</v>
      </c>
      <c r="F13" s="53">
        <f t="shared" si="0"/>
        <v>614</v>
      </c>
      <c r="G13" s="55" t="s">
        <v>125</v>
      </c>
      <c r="H13" s="55" t="s">
        <v>126</v>
      </c>
      <c r="I13" s="67" t="s">
        <v>127</v>
      </c>
      <c r="J13" s="9"/>
      <c r="K13" s="4">
        <v>2.5</v>
      </c>
      <c r="L13" s="9">
        <v>1535</v>
      </c>
      <c r="M13" s="27"/>
      <c r="N13" s="28"/>
      <c r="O13" s="26"/>
    </row>
    <row r="14" spans="1:15" ht="27" x14ac:dyDescent="0.2">
      <c r="A14" s="52" t="s">
        <v>128</v>
      </c>
      <c r="B14" s="52" t="s">
        <v>129</v>
      </c>
      <c r="C14" s="4" t="s">
        <v>130</v>
      </c>
      <c r="D14" s="56" t="s">
        <v>131</v>
      </c>
      <c r="E14" s="55" t="s">
        <v>132</v>
      </c>
      <c r="F14" s="53">
        <f t="shared" si="0"/>
        <v>614</v>
      </c>
      <c r="G14" s="55" t="s">
        <v>133</v>
      </c>
      <c r="H14" s="55" t="s">
        <v>134</v>
      </c>
      <c r="I14" s="67" t="s">
        <v>98</v>
      </c>
      <c r="J14" s="9">
        <f>2326.66+29.98</f>
        <v>2356.64</v>
      </c>
      <c r="K14" s="4">
        <v>4.5</v>
      </c>
      <c r="L14" s="9">
        <v>2763</v>
      </c>
      <c r="M14" s="27"/>
      <c r="N14" s="28"/>
      <c r="O14" s="26"/>
    </row>
    <row r="15" spans="1:15" ht="14.85" customHeight="1" x14ac:dyDescent="0.2">
      <c r="A15" s="52" t="s">
        <v>135</v>
      </c>
      <c r="B15" s="52" t="s">
        <v>69</v>
      </c>
      <c r="C15" s="6" t="s">
        <v>136</v>
      </c>
      <c r="D15" s="128" t="s">
        <v>137</v>
      </c>
      <c r="E15" s="108" t="s">
        <v>138</v>
      </c>
      <c r="F15" s="53">
        <f t="shared" si="0"/>
        <v>245.60000000000002</v>
      </c>
      <c r="G15" s="122" t="s">
        <v>133</v>
      </c>
      <c r="H15" s="122" t="s">
        <v>121</v>
      </c>
      <c r="I15" s="127" t="s">
        <v>127</v>
      </c>
      <c r="J15" s="9"/>
      <c r="K15" s="4">
        <v>4.5</v>
      </c>
      <c r="L15" s="9">
        <v>1105.2</v>
      </c>
      <c r="M15" s="27"/>
      <c r="N15" s="28"/>
      <c r="O15" s="26"/>
    </row>
    <row r="16" spans="1:15" x14ac:dyDescent="0.2">
      <c r="A16" s="52" t="s">
        <v>139</v>
      </c>
      <c r="B16" s="52" t="s">
        <v>69</v>
      </c>
      <c r="C16" s="6" t="s">
        <v>140</v>
      </c>
      <c r="D16" s="128"/>
      <c r="E16" s="108"/>
      <c r="F16" s="53">
        <f t="shared" si="0"/>
        <v>245.60000000000002</v>
      </c>
      <c r="G16" s="122"/>
      <c r="H16" s="122"/>
      <c r="I16" s="127"/>
      <c r="J16" s="9"/>
      <c r="K16" s="4">
        <v>4.5</v>
      </c>
      <c r="L16" s="9">
        <v>1105.2</v>
      </c>
      <c r="M16" s="27"/>
      <c r="N16" s="28"/>
      <c r="O16" s="26"/>
    </row>
    <row r="17" spans="1:15" x14ac:dyDescent="0.2">
      <c r="A17" s="52" t="s">
        <v>46</v>
      </c>
      <c r="B17" s="52" t="s">
        <v>47</v>
      </c>
      <c r="C17" s="6" t="s">
        <v>48</v>
      </c>
      <c r="D17" s="128"/>
      <c r="E17" s="108"/>
      <c r="F17" s="53">
        <f t="shared" si="0"/>
        <v>245.60000000000002</v>
      </c>
      <c r="G17" s="122"/>
      <c r="H17" s="122"/>
      <c r="I17" s="127"/>
      <c r="J17" s="9"/>
      <c r="K17" s="4">
        <v>4.5</v>
      </c>
      <c r="L17" s="9">
        <v>1105.2</v>
      </c>
      <c r="M17" s="27"/>
      <c r="N17" s="28"/>
      <c r="O17" s="26"/>
    </row>
    <row r="18" spans="1:15" x14ac:dyDescent="0.2">
      <c r="A18" s="52" t="s">
        <v>49</v>
      </c>
      <c r="B18" s="52" t="s">
        <v>50</v>
      </c>
      <c r="C18" s="6" t="s">
        <v>51</v>
      </c>
      <c r="D18" s="128"/>
      <c r="E18" s="108"/>
      <c r="F18" s="53">
        <f t="shared" si="0"/>
        <v>245.60000000000002</v>
      </c>
      <c r="G18" s="122"/>
      <c r="H18" s="122"/>
      <c r="I18" s="127"/>
      <c r="J18" s="9"/>
      <c r="K18" s="4">
        <v>4.5</v>
      </c>
      <c r="L18" s="9">
        <v>1105.2</v>
      </c>
      <c r="M18" s="27"/>
      <c r="N18" s="28"/>
      <c r="O18" s="26"/>
    </row>
    <row r="19" spans="1:15" ht="25.5" x14ac:dyDescent="0.2">
      <c r="A19" s="52" t="s">
        <v>122</v>
      </c>
      <c r="B19" s="52" t="s">
        <v>53</v>
      </c>
      <c r="C19" s="6">
        <v>5185</v>
      </c>
      <c r="D19" s="54" t="s">
        <v>123</v>
      </c>
      <c r="E19" s="4" t="s">
        <v>141</v>
      </c>
      <c r="F19" s="53">
        <f t="shared" si="0"/>
        <v>614</v>
      </c>
      <c r="G19" s="55" t="s">
        <v>142</v>
      </c>
      <c r="H19" s="55" t="s">
        <v>34</v>
      </c>
      <c r="I19" s="66" t="s">
        <v>98</v>
      </c>
      <c r="J19" s="9">
        <f>729.6+29.98</f>
        <v>759.58</v>
      </c>
      <c r="K19" s="4">
        <v>2.5</v>
      </c>
      <c r="L19" s="9">
        <v>1535</v>
      </c>
      <c r="M19" s="27"/>
      <c r="N19" s="28"/>
      <c r="O19" s="26"/>
    </row>
    <row r="20" spans="1:15" ht="14.85" customHeight="1" x14ac:dyDescent="0.2">
      <c r="A20" s="52" t="s">
        <v>135</v>
      </c>
      <c r="B20" s="52" t="s">
        <v>69</v>
      </c>
      <c r="C20" s="6" t="s">
        <v>136</v>
      </c>
      <c r="D20" s="111" t="s">
        <v>137</v>
      </c>
      <c r="E20" s="112" t="s">
        <v>143</v>
      </c>
      <c r="F20" s="53">
        <f t="shared" si="0"/>
        <v>245.6</v>
      </c>
      <c r="G20" s="122" t="s">
        <v>144</v>
      </c>
      <c r="H20" s="122" t="s">
        <v>142</v>
      </c>
      <c r="I20" s="123" t="s">
        <v>127</v>
      </c>
      <c r="J20" s="9"/>
      <c r="K20" s="4">
        <v>2.5</v>
      </c>
      <c r="L20" s="9">
        <v>614</v>
      </c>
      <c r="M20" s="27"/>
      <c r="N20" s="28"/>
      <c r="O20" s="26"/>
    </row>
    <row r="21" spans="1:15" x14ac:dyDescent="0.2">
      <c r="A21" s="52" t="s">
        <v>139</v>
      </c>
      <c r="B21" s="52" t="s">
        <v>69</v>
      </c>
      <c r="C21" s="6" t="s">
        <v>140</v>
      </c>
      <c r="D21" s="111"/>
      <c r="E21" s="112"/>
      <c r="F21" s="53">
        <f t="shared" si="0"/>
        <v>245.6</v>
      </c>
      <c r="G21" s="122"/>
      <c r="H21" s="122"/>
      <c r="I21" s="123"/>
      <c r="J21" s="9"/>
      <c r="K21" s="4">
        <v>2.5</v>
      </c>
      <c r="L21" s="9">
        <v>614</v>
      </c>
      <c r="M21" s="27"/>
      <c r="N21" s="28"/>
      <c r="O21" s="26"/>
    </row>
    <row r="22" spans="1:15" x14ac:dyDescent="0.2">
      <c r="A22" s="52" t="s">
        <v>145</v>
      </c>
      <c r="B22" s="52" t="s">
        <v>146</v>
      </c>
      <c r="C22" s="6" t="s">
        <v>147</v>
      </c>
      <c r="D22" s="111"/>
      <c r="E22" s="112"/>
      <c r="F22" s="53">
        <f t="shared" si="0"/>
        <v>245.6</v>
      </c>
      <c r="G22" s="122"/>
      <c r="H22" s="122"/>
      <c r="I22" s="123"/>
      <c r="J22" s="9"/>
      <c r="K22" s="4">
        <v>2.5</v>
      </c>
      <c r="L22" s="9">
        <v>614</v>
      </c>
      <c r="M22" s="27"/>
      <c r="N22" s="28"/>
      <c r="O22" s="26"/>
    </row>
    <row r="23" spans="1:15" x14ac:dyDescent="0.2">
      <c r="A23" s="52" t="s">
        <v>148</v>
      </c>
      <c r="B23" s="52" t="s">
        <v>149</v>
      </c>
      <c r="C23" s="6" t="s">
        <v>150</v>
      </c>
      <c r="D23" s="111"/>
      <c r="E23" s="112"/>
      <c r="F23" s="53">
        <f t="shared" si="0"/>
        <v>245.6</v>
      </c>
      <c r="G23" s="122"/>
      <c r="H23" s="122"/>
      <c r="I23" s="123"/>
      <c r="J23" s="9"/>
      <c r="K23" s="4">
        <v>2.5</v>
      </c>
      <c r="L23" s="9">
        <v>614</v>
      </c>
      <c r="M23" s="27"/>
      <c r="N23" s="28"/>
      <c r="O23" s="26"/>
    </row>
    <row r="24" spans="1:15" ht="27" x14ac:dyDescent="0.2">
      <c r="A24" s="52" t="s">
        <v>151</v>
      </c>
      <c r="B24" s="52" t="s">
        <v>44</v>
      </c>
      <c r="C24" s="4" t="s">
        <v>152</v>
      </c>
      <c r="D24" s="7" t="s">
        <v>153</v>
      </c>
      <c r="E24" s="4" t="s">
        <v>120</v>
      </c>
      <c r="F24" s="53">
        <f t="shared" si="0"/>
        <v>368.40000000000003</v>
      </c>
      <c r="G24" s="55" t="s">
        <v>34</v>
      </c>
      <c r="H24" s="55" t="s">
        <v>42</v>
      </c>
      <c r="I24" s="66" t="s">
        <v>98</v>
      </c>
      <c r="J24" s="9">
        <f>592.34+29.98</f>
        <v>622.32000000000005</v>
      </c>
      <c r="K24" s="4">
        <v>1.5</v>
      </c>
      <c r="L24" s="9">
        <v>552.6</v>
      </c>
      <c r="M24" s="27"/>
      <c r="N24" s="28"/>
      <c r="O24" s="26"/>
    </row>
    <row r="25" spans="1:15" ht="26.1" customHeight="1" x14ac:dyDescent="0.2">
      <c r="A25" s="52" t="s">
        <v>154</v>
      </c>
      <c r="B25" s="52" t="s">
        <v>15</v>
      </c>
      <c r="C25" s="6">
        <v>310</v>
      </c>
      <c r="D25" s="124" t="s">
        <v>155</v>
      </c>
      <c r="E25" s="125" t="s">
        <v>156</v>
      </c>
      <c r="F25" s="53">
        <f t="shared" si="0"/>
        <v>614</v>
      </c>
      <c r="G25" s="122" t="s">
        <v>134</v>
      </c>
      <c r="H25" s="122" t="s">
        <v>157</v>
      </c>
      <c r="I25" s="123" t="s">
        <v>127</v>
      </c>
      <c r="J25" s="9"/>
      <c r="K25" s="4">
        <v>5.5</v>
      </c>
      <c r="L25" s="9">
        <v>3377</v>
      </c>
      <c r="M25" s="27"/>
      <c r="N25" s="28"/>
      <c r="O25" s="26"/>
    </row>
    <row r="26" spans="1:15" ht="27" x14ac:dyDescent="0.2">
      <c r="A26" s="52" t="s">
        <v>158</v>
      </c>
      <c r="B26" s="52" t="s">
        <v>23</v>
      </c>
      <c r="C26" s="6" t="s">
        <v>159</v>
      </c>
      <c r="D26" s="124"/>
      <c r="E26" s="125"/>
      <c r="F26" s="53">
        <f t="shared" si="0"/>
        <v>368.40000000000003</v>
      </c>
      <c r="G26" s="122"/>
      <c r="H26" s="122"/>
      <c r="I26" s="123"/>
      <c r="J26" s="9"/>
      <c r="K26" s="4">
        <v>5.5</v>
      </c>
      <c r="L26" s="9">
        <v>2026.2</v>
      </c>
      <c r="M26" s="27"/>
      <c r="N26" s="24"/>
      <c r="O26" s="26"/>
    </row>
    <row r="27" spans="1:15" ht="27" x14ac:dyDescent="0.2">
      <c r="A27" s="52" t="s">
        <v>160</v>
      </c>
      <c r="B27" s="52" t="s">
        <v>29</v>
      </c>
      <c r="C27" s="6" t="s">
        <v>161</v>
      </c>
      <c r="D27" s="124"/>
      <c r="E27" s="125"/>
      <c r="F27" s="53">
        <f t="shared" si="0"/>
        <v>368.40000000000003</v>
      </c>
      <c r="G27" s="122"/>
      <c r="H27" s="122"/>
      <c r="I27" s="123"/>
      <c r="J27" s="9"/>
      <c r="K27" s="4">
        <v>5.5</v>
      </c>
      <c r="L27" s="9">
        <v>2026.2</v>
      </c>
      <c r="M27" s="27"/>
      <c r="N27" s="24"/>
      <c r="O27" s="26"/>
    </row>
    <row r="28" spans="1:15" x14ac:dyDescent="0.2">
      <c r="A28" s="52" t="s">
        <v>162</v>
      </c>
      <c r="B28" s="52" t="s">
        <v>87</v>
      </c>
      <c r="C28" s="6" t="s">
        <v>163</v>
      </c>
      <c r="D28" s="124"/>
      <c r="E28" s="125"/>
      <c r="F28" s="53">
        <f t="shared" si="0"/>
        <v>368.40000000000003</v>
      </c>
      <c r="G28" s="122"/>
      <c r="H28" s="122"/>
      <c r="I28" s="123"/>
      <c r="J28" s="9"/>
      <c r="K28" s="4">
        <v>5.5</v>
      </c>
      <c r="L28" s="9">
        <v>2026.2</v>
      </c>
      <c r="M28" s="27"/>
      <c r="N28" s="24"/>
      <c r="O28" s="26"/>
    </row>
    <row r="29" spans="1:15" x14ac:dyDescent="0.2">
      <c r="A29" s="52" t="s">
        <v>164</v>
      </c>
      <c r="B29" s="52" t="s">
        <v>165</v>
      </c>
      <c r="C29" s="6" t="s">
        <v>166</v>
      </c>
      <c r="D29" s="124"/>
      <c r="E29" s="125"/>
      <c r="F29" s="53">
        <f t="shared" si="0"/>
        <v>368.40000000000003</v>
      </c>
      <c r="G29" s="122"/>
      <c r="H29" s="122"/>
      <c r="I29" s="123"/>
      <c r="J29" s="9"/>
      <c r="K29" s="4">
        <v>5.5</v>
      </c>
      <c r="L29" s="9">
        <v>2026.2</v>
      </c>
      <c r="M29" s="27"/>
      <c r="N29" s="24"/>
      <c r="O29" s="26"/>
    </row>
    <row r="30" spans="1:15" x14ac:dyDescent="0.2">
      <c r="A30" s="52" t="s">
        <v>167</v>
      </c>
      <c r="B30" s="52" t="s">
        <v>87</v>
      </c>
      <c r="C30" s="6" t="s">
        <v>168</v>
      </c>
      <c r="D30" s="124"/>
      <c r="E30" s="125"/>
      <c r="F30" s="53">
        <f t="shared" si="0"/>
        <v>368.40000000000003</v>
      </c>
      <c r="G30" s="122"/>
      <c r="H30" s="122"/>
      <c r="I30" s="123"/>
      <c r="J30" s="9"/>
      <c r="K30" s="4">
        <v>5.5</v>
      </c>
      <c r="L30" s="9">
        <v>2026.2</v>
      </c>
      <c r="M30" s="27"/>
      <c r="N30" s="24"/>
      <c r="O30" s="26"/>
    </row>
    <row r="31" spans="1:15" ht="27" x14ac:dyDescent="0.2">
      <c r="A31" s="52" t="s">
        <v>169</v>
      </c>
      <c r="B31" s="52" t="s">
        <v>87</v>
      </c>
      <c r="C31" s="6" t="s">
        <v>170</v>
      </c>
      <c r="D31" s="124"/>
      <c r="E31" s="125"/>
      <c r="F31" s="53">
        <f t="shared" si="0"/>
        <v>368.40000000000003</v>
      </c>
      <c r="G31" s="122"/>
      <c r="H31" s="122"/>
      <c r="I31" s="123"/>
      <c r="J31" s="9"/>
      <c r="K31" s="4">
        <v>5.5</v>
      </c>
      <c r="L31" s="9">
        <v>2026.2</v>
      </c>
      <c r="M31" s="27"/>
      <c r="N31" s="24"/>
      <c r="O31" s="26"/>
    </row>
    <row r="32" spans="1:15" x14ac:dyDescent="0.2">
      <c r="A32" s="52" t="s">
        <v>68</v>
      </c>
      <c r="B32" s="52" t="s">
        <v>69</v>
      </c>
      <c r="C32" s="6" t="s">
        <v>70</v>
      </c>
      <c r="D32" s="124"/>
      <c r="E32" s="125"/>
      <c r="F32" s="53">
        <f t="shared" si="0"/>
        <v>368.40000000000003</v>
      </c>
      <c r="G32" s="122"/>
      <c r="H32" s="122"/>
      <c r="I32" s="123"/>
      <c r="J32" s="9"/>
      <c r="K32" s="4">
        <v>5.5</v>
      </c>
      <c r="L32" s="9">
        <v>2026.2</v>
      </c>
      <c r="M32" s="27"/>
      <c r="N32" s="28"/>
      <c r="O32" s="26"/>
    </row>
    <row r="33" spans="1:15" ht="26.1" customHeight="1" x14ac:dyDescent="0.2">
      <c r="A33" s="52" t="s">
        <v>14</v>
      </c>
      <c r="B33" s="52" t="s">
        <v>15</v>
      </c>
      <c r="C33" s="4" t="s">
        <v>16</v>
      </c>
      <c r="D33" s="128" t="s">
        <v>171</v>
      </c>
      <c r="E33" s="122" t="s">
        <v>18</v>
      </c>
      <c r="F33" s="53">
        <f t="shared" si="0"/>
        <v>614</v>
      </c>
      <c r="G33" s="122" t="s">
        <v>133</v>
      </c>
      <c r="H33" s="122" t="s">
        <v>121</v>
      </c>
      <c r="I33" s="127" t="s">
        <v>172</v>
      </c>
      <c r="J33" s="9"/>
      <c r="K33" s="4">
        <v>4.5</v>
      </c>
      <c r="L33" s="9">
        <v>2763</v>
      </c>
      <c r="M33" s="27"/>
      <c r="N33" s="28"/>
      <c r="O33" s="26"/>
    </row>
    <row r="34" spans="1:15" ht="27" x14ac:dyDescent="0.2">
      <c r="A34" s="52" t="s">
        <v>22</v>
      </c>
      <c r="B34" s="52" t="s">
        <v>23</v>
      </c>
      <c r="C34" s="4" t="s">
        <v>24</v>
      </c>
      <c r="D34" s="128"/>
      <c r="E34" s="122"/>
      <c r="F34" s="53">
        <f t="shared" si="0"/>
        <v>368.4</v>
      </c>
      <c r="G34" s="122"/>
      <c r="H34" s="122"/>
      <c r="I34" s="127"/>
      <c r="J34" s="9"/>
      <c r="K34" s="4">
        <v>4.5</v>
      </c>
      <c r="L34" s="9">
        <v>1657.8</v>
      </c>
      <c r="M34" s="27"/>
      <c r="N34" s="28"/>
      <c r="O34" s="26"/>
    </row>
    <row r="35" spans="1:15" x14ac:dyDescent="0.2">
      <c r="A35" s="52" t="s">
        <v>25</v>
      </c>
      <c r="B35" s="52" t="s">
        <v>26</v>
      </c>
      <c r="C35" s="6" t="s">
        <v>27</v>
      </c>
      <c r="D35" s="128"/>
      <c r="E35" s="122"/>
      <c r="F35" s="53">
        <f t="shared" si="0"/>
        <v>368.4</v>
      </c>
      <c r="G35" s="122"/>
      <c r="H35" s="122"/>
      <c r="I35" s="127"/>
      <c r="J35" s="9"/>
      <c r="K35" s="4">
        <v>4.5</v>
      </c>
      <c r="L35" s="9">
        <v>1657.8</v>
      </c>
      <c r="M35" s="27"/>
      <c r="N35" s="28"/>
      <c r="O35" s="26"/>
    </row>
    <row r="36" spans="1:15" ht="14.85" customHeight="1" x14ac:dyDescent="0.2">
      <c r="A36" s="52" t="s">
        <v>173</v>
      </c>
      <c r="B36" s="52" t="s">
        <v>29</v>
      </c>
      <c r="C36" s="4">
        <v>1609</v>
      </c>
      <c r="D36" s="126" t="s">
        <v>174</v>
      </c>
      <c r="E36" s="122" t="s">
        <v>175</v>
      </c>
      <c r="F36" s="53">
        <f t="shared" ref="F36:F67" si="1">L36/K36</f>
        <v>368.4</v>
      </c>
      <c r="G36" s="122" t="s">
        <v>176</v>
      </c>
      <c r="H36" s="122" t="s">
        <v>177</v>
      </c>
      <c r="I36" s="127" t="s">
        <v>127</v>
      </c>
      <c r="J36" s="9"/>
      <c r="K36" s="4">
        <v>4.5</v>
      </c>
      <c r="L36" s="9">
        <v>1657.8</v>
      </c>
      <c r="M36" s="27"/>
      <c r="N36" s="28"/>
      <c r="O36" s="26"/>
    </row>
    <row r="37" spans="1:15" x14ac:dyDescent="0.2">
      <c r="A37" s="52" t="s">
        <v>43</v>
      </c>
      <c r="B37" s="52" t="s">
        <v>44</v>
      </c>
      <c r="C37" s="6" t="s">
        <v>45</v>
      </c>
      <c r="D37" s="126"/>
      <c r="E37" s="122"/>
      <c r="F37" s="53">
        <f t="shared" si="1"/>
        <v>368.4</v>
      </c>
      <c r="G37" s="122"/>
      <c r="H37" s="122"/>
      <c r="I37" s="127"/>
      <c r="J37" s="9"/>
      <c r="K37" s="4">
        <v>4.5</v>
      </c>
      <c r="L37" s="9">
        <v>1657.8</v>
      </c>
      <c r="M37" s="27"/>
      <c r="N37" s="28"/>
      <c r="O37" s="26"/>
    </row>
    <row r="38" spans="1:15" ht="27" x14ac:dyDescent="0.2">
      <c r="A38" s="52" t="s">
        <v>178</v>
      </c>
      <c r="B38" s="52" t="s">
        <v>179</v>
      </c>
      <c r="C38" s="4" t="s">
        <v>180</v>
      </c>
      <c r="D38" s="7" t="s">
        <v>181</v>
      </c>
      <c r="E38" s="4" t="s">
        <v>182</v>
      </c>
      <c r="F38" s="53">
        <f t="shared" si="1"/>
        <v>245.6</v>
      </c>
      <c r="G38" s="55" t="s">
        <v>183</v>
      </c>
      <c r="H38" s="55" t="s">
        <v>184</v>
      </c>
      <c r="I38" s="66" t="s">
        <v>127</v>
      </c>
      <c r="J38" s="9"/>
      <c r="K38" s="4">
        <v>1.5</v>
      </c>
      <c r="L38" s="10">
        <v>368.4</v>
      </c>
      <c r="M38" s="27"/>
      <c r="N38" s="28"/>
      <c r="O38" s="26"/>
    </row>
    <row r="39" spans="1:15" ht="26.1" customHeight="1" x14ac:dyDescent="0.2">
      <c r="A39" s="52" t="s">
        <v>185</v>
      </c>
      <c r="B39" s="52" t="s">
        <v>53</v>
      </c>
      <c r="C39" s="4">
        <v>185</v>
      </c>
      <c r="D39" s="111" t="s">
        <v>186</v>
      </c>
      <c r="E39" s="125" t="s">
        <v>187</v>
      </c>
      <c r="F39" s="53">
        <f t="shared" si="1"/>
        <v>614</v>
      </c>
      <c r="G39" s="122" t="s">
        <v>188</v>
      </c>
      <c r="H39" s="122" t="s">
        <v>189</v>
      </c>
      <c r="I39" s="138" t="s">
        <v>98</v>
      </c>
      <c r="J39" s="9">
        <f>2831.41+199.98+29.98</f>
        <v>3061.37</v>
      </c>
      <c r="K39" s="4">
        <v>2.5</v>
      </c>
      <c r="L39" s="9">
        <v>1535</v>
      </c>
      <c r="M39" s="27"/>
      <c r="N39" s="28"/>
      <c r="O39" s="26"/>
    </row>
    <row r="40" spans="1:15" ht="27" x14ac:dyDescent="0.2">
      <c r="A40" s="52" t="s">
        <v>190</v>
      </c>
      <c r="B40" s="52" t="s">
        <v>191</v>
      </c>
      <c r="C40" s="4" t="s">
        <v>192</v>
      </c>
      <c r="D40" s="111"/>
      <c r="E40" s="125"/>
      <c r="F40" s="53">
        <f t="shared" si="1"/>
        <v>245.6</v>
      </c>
      <c r="G40" s="122"/>
      <c r="H40" s="122"/>
      <c r="I40" s="139"/>
      <c r="J40" s="9">
        <f>2831.41+199.98+29.98</f>
        <v>3061.37</v>
      </c>
      <c r="K40" s="4">
        <v>2.5</v>
      </c>
      <c r="L40" s="10">
        <v>614</v>
      </c>
      <c r="M40" s="27"/>
      <c r="N40" s="28"/>
      <c r="O40" s="26"/>
    </row>
    <row r="41" spans="1:15" ht="27" x14ac:dyDescent="0.2">
      <c r="A41" s="52" t="s">
        <v>193</v>
      </c>
      <c r="B41" s="52" t="s">
        <v>194</v>
      </c>
      <c r="C41" s="4"/>
      <c r="D41" s="7" t="s">
        <v>195</v>
      </c>
      <c r="E41" s="4" t="s">
        <v>196</v>
      </c>
      <c r="F41" s="53"/>
      <c r="G41" s="55" t="s">
        <v>197</v>
      </c>
      <c r="H41" s="55" t="s">
        <v>198</v>
      </c>
      <c r="I41" s="66" t="s">
        <v>98</v>
      </c>
      <c r="J41" s="9">
        <f>2432.68+29.98</f>
        <v>2462.66</v>
      </c>
      <c r="K41" s="4">
        <v>0</v>
      </c>
      <c r="L41" s="58"/>
      <c r="M41" s="29"/>
      <c r="N41" s="28"/>
      <c r="O41" s="26"/>
    </row>
    <row r="42" spans="1:15" ht="26.1" customHeight="1" x14ac:dyDescent="0.2">
      <c r="A42" s="52" t="s">
        <v>185</v>
      </c>
      <c r="B42" s="52" t="s">
        <v>53</v>
      </c>
      <c r="C42" s="4">
        <v>185</v>
      </c>
      <c r="D42" s="111" t="s">
        <v>199</v>
      </c>
      <c r="E42" s="125" t="s">
        <v>200</v>
      </c>
      <c r="F42" s="53">
        <f t="shared" si="1"/>
        <v>614</v>
      </c>
      <c r="G42" s="122" t="s">
        <v>201</v>
      </c>
      <c r="H42" s="122" t="s">
        <v>157</v>
      </c>
      <c r="I42" s="123" t="s">
        <v>98</v>
      </c>
      <c r="J42" s="9">
        <f>2567.4+29.98</f>
        <v>2597.38</v>
      </c>
      <c r="K42" s="4">
        <v>2.5</v>
      </c>
      <c r="L42" s="10">
        <v>1535</v>
      </c>
      <c r="M42" s="27"/>
      <c r="N42" s="28"/>
      <c r="O42" s="26"/>
    </row>
    <row r="43" spans="1:15" ht="27" x14ac:dyDescent="0.2">
      <c r="A43" s="52" t="s">
        <v>202</v>
      </c>
      <c r="B43" s="52" t="s">
        <v>203</v>
      </c>
      <c r="C43" s="4">
        <v>24856</v>
      </c>
      <c r="D43" s="111"/>
      <c r="E43" s="125"/>
      <c r="F43" s="53">
        <f t="shared" si="1"/>
        <v>368.4</v>
      </c>
      <c r="G43" s="122"/>
      <c r="H43" s="122"/>
      <c r="I43" s="123"/>
      <c r="J43" s="9">
        <f>2567.4+29.98</f>
        <v>2597.38</v>
      </c>
      <c r="K43" s="4">
        <v>2.5</v>
      </c>
      <c r="L43" s="9">
        <v>921</v>
      </c>
      <c r="M43" s="27"/>
      <c r="N43" s="28"/>
      <c r="O43" s="26"/>
    </row>
    <row r="44" spans="1:15" ht="14.85" customHeight="1" x14ac:dyDescent="0.2">
      <c r="A44" s="52" t="s">
        <v>204</v>
      </c>
      <c r="B44" s="52" t="s">
        <v>87</v>
      </c>
      <c r="C44" s="4" t="s">
        <v>205</v>
      </c>
      <c r="D44" s="111" t="s">
        <v>206</v>
      </c>
      <c r="E44" s="112" t="s">
        <v>207</v>
      </c>
      <c r="F44" s="53">
        <f t="shared" si="1"/>
        <v>368.4</v>
      </c>
      <c r="G44" s="122" t="s">
        <v>134</v>
      </c>
      <c r="H44" s="122" t="s">
        <v>134</v>
      </c>
      <c r="I44" s="123" t="s">
        <v>127</v>
      </c>
      <c r="J44" s="9">
        <v>0</v>
      </c>
      <c r="K44" s="4">
        <v>0.5</v>
      </c>
      <c r="L44" s="9">
        <v>184.2</v>
      </c>
      <c r="M44" s="27"/>
      <c r="N44" s="28"/>
      <c r="O44" s="26"/>
    </row>
    <row r="45" spans="1:15" ht="27" x14ac:dyDescent="0.2">
      <c r="A45" s="52" t="s">
        <v>208</v>
      </c>
      <c r="B45" s="52" t="s">
        <v>23</v>
      </c>
      <c r="C45" s="4" t="s">
        <v>209</v>
      </c>
      <c r="D45" s="111"/>
      <c r="E45" s="112"/>
      <c r="F45" s="53">
        <f t="shared" si="1"/>
        <v>368.4</v>
      </c>
      <c r="G45" s="122"/>
      <c r="H45" s="122"/>
      <c r="I45" s="123"/>
      <c r="J45" s="9">
        <v>0</v>
      </c>
      <c r="K45" s="4">
        <v>0.5</v>
      </c>
      <c r="L45" s="9">
        <v>184.2</v>
      </c>
      <c r="M45" s="27"/>
      <c r="N45" s="28"/>
      <c r="O45" s="26"/>
    </row>
    <row r="46" spans="1:15" ht="27" x14ac:dyDescent="0.2">
      <c r="A46" s="52" t="s">
        <v>210</v>
      </c>
      <c r="B46" s="52" t="s">
        <v>87</v>
      </c>
      <c r="C46" s="4" t="s">
        <v>211</v>
      </c>
      <c r="D46" s="111"/>
      <c r="E46" s="112"/>
      <c r="F46" s="53">
        <f t="shared" si="1"/>
        <v>368.4</v>
      </c>
      <c r="G46" s="122"/>
      <c r="H46" s="122"/>
      <c r="I46" s="123"/>
      <c r="J46" s="9">
        <v>0</v>
      </c>
      <c r="K46" s="4">
        <v>0.5</v>
      </c>
      <c r="L46" s="9">
        <v>184.2</v>
      </c>
      <c r="M46" s="27"/>
      <c r="N46" s="28"/>
      <c r="O46" s="26"/>
    </row>
    <row r="47" spans="1:15" x14ac:dyDescent="0.2">
      <c r="A47" s="52" t="s">
        <v>212</v>
      </c>
      <c r="B47" s="52" t="s">
        <v>44</v>
      </c>
      <c r="C47" s="4" t="s">
        <v>213</v>
      </c>
      <c r="D47" s="111"/>
      <c r="E47" s="112"/>
      <c r="F47" s="53">
        <f t="shared" si="1"/>
        <v>368.4</v>
      </c>
      <c r="G47" s="122"/>
      <c r="H47" s="122"/>
      <c r="I47" s="123"/>
      <c r="J47" s="9">
        <v>0</v>
      </c>
      <c r="K47" s="4">
        <v>0.5</v>
      </c>
      <c r="L47" s="9">
        <v>184.2</v>
      </c>
      <c r="M47" s="27"/>
      <c r="N47" s="28"/>
      <c r="O47" s="26"/>
    </row>
    <row r="48" spans="1:15" ht="27" x14ac:dyDescent="0.2">
      <c r="A48" s="52" t="s">
        <v>214</v>
      </c>
      <c r="B48" s="52" t="s">
        <v>194</v>
      </c>
      <c r="C48" s="4"/>
      <c r="D48" s="7" t="s">
        <v>195</v>
      </c>
      <c r="E48" s="6" t="s">
        <v>196</v>
      </c>
      <c r="F48" s="53"/>
      <c r="G48" s="55" t="s">
        <v>215</v>
      </c>
      <c r="H48" s="55" t="s">
        <v>215</v>
      </c>
      <c r="I48" s="66" t="s">
        <v>98</v>
      </c>
      <c r="J48" s="9">
        <f>2204.88+29.98</f>
        <v>2234.86</v>
      </c>
      <c r="K48" s="4">
        <v>0</v>
      </c>
      <c r="L48" s="9">
        <v>0</v>
      </c>
      <c r="M48" s="24"/>
      <c r="N48" s="28"/>
      <c r="O48" s="26"/>
    </row>
    <row r="49" spans="1:15" ht="27" x14ac:dyDescent="0.2">
      <c r="A49" s="52" t="s">
        <v>216</v>
      </c>
      <c r="B49" s="52" t="s">
        <v>53</v>
      </c>
      <c r="C49" s="4">
        <v>96</v>
      </c>
      <c r="D49" s="7" t="s">
        <v>217</v>
      </c>
      <c r="E49" s="6" t="s">
        <v>218</v>
      </c>
      <c r="F49" s="53">
        <f t="shared" si="1"/>
        <v>472.30769230769232</v>
      </c>
      <c r="G49" s="55" t="s">
        <v>219</v>
      </c>
      <c r="H49" s="55" t="s">
        <v>220</v>
      </c>
      <c r="I49" s="66" t="s">
        <v>98</v>
      </c>
      <c r="J49" s="9">
        <f>4139+250+89.94</f>
        <v>4478.9399999999996</v>
      </c>
      <c r="K49" s="4">
        <v>6.5</v>
      </c>
      <c r="L49" s="9">
        <v>3070</v>
      </c>
      <c r="M49" s="27"/>
      <c r="N49" s="28"/>
      <c r="O49" s="26"/>
    </row>
    <row r="50" spans="1:15" ht="27" x14ac:dyDescent="0.2">
      <c r="A50" s="52" t="s">
        <v>221</v>
      </c>
      <c r="B50" s="52" t="s">
        <v>222</v>
      </c>
      <c r="C50" s="4" t="s">
        <v>223</v>
      </c>
      <c r="D50" s="7" t="s">
        <v>224</v>
      </c>
      <c r="E50" s="6" t="s">
        <v>225</v>
      </c>
      <c r="F50" s="53">
        <f t="shared" si="1"/>
        <v>245.6</v>
      </c>
      <c r="G50" s="55" t="s">
        <v>189</v>
      </c>
      <c r="H50" s="55" t="s">
        <v>220</v>
      </c>
      <c r="I50" s="66" t="s">
        <v>98</v>
      </c>
      <c r="J50" s="9">
        <f>641.28+29.98</f>
        <v>671.26</v>
      </c>
      <c r="K50" s="4">
        <v>2.5</v>
      </c>
      <c r="L50" s="9">
        <v>614</v>
      </c>
      <c r="M50" s="27"/>
      <c r="N50" s="28"/>
      <c r="O50" s="26"/>
    </row>
    <row r="51" spans="1:15" ht="27" x14ac:dyDescent="0.2">
      <c r="A51" s="52" t="s">
        <v>226</v>
      </c>
      <c r="B51" s="52" t="s">
        <v>87</v>
      </c>
      <c r="C51" s="4" t="s">
        <v>227</v>
      </c>
      <c r="D51" s="7" t="s">
        <v>217</v>
      </c>
      <c r="E51" s="6" t="s">
        <v>218</v>
      </c>
      <c r="F51" s="53">
        <f t="shared" si="1"/>
        <v>204.66666666666666</v>
      </c>
      <c r="G51" s="55" t="s">
        <v>219</v>
      </c>
      <c r="H51" s="55" t="s">
        <v>189</v>
      </c>
      <c r="I51" s="66" t="s">
        <v>98</v>
      </c>
      <c r="J51" s="9">
        <f>3529.87+59.96</f>
        <v>3589.83</v>
      </c>
      <c r="K51" s="4">
        <v>4.5</v>
      </c>
      <c r="L51" s="9">
        <v>921</v>
      </c>
      <c r="M51" s="27"/>
      <c r="N51" s="28"/>
      <c r="O51" s="26"/>
    </row>
    <row r="52" spans="1:15" ht="27" x14ac:dyDescent="0.2">
      <c r="A52" s="52" t="s">
        <v>228</v>
      </c>
      <c r="B52" s="52" t="s">
        <v>15</v>
      </c>
      <c r="C52" s="4" t="s">
        <v>229</v>
      </c>
      <c r="D52" s="7" t="s">
        <v>217</v>
      </c>
      <c r="E52" s="6" t="s">
        <v>230</v>
      </c>
      <c r="F52" s="53">
        <f t="shared" si="1"/>
        <v>736.8</v>
      </c>
      <c r="G52" s="55" t="s">
        <v>219</v>
      </c>
      <c r="H52" s="55" t="s">
        <v>220</v>
      </c>
      <c r="I52" s="66" t="s">
        <v>98</v>
      </c>
      <c r="J52" s="9">
        <f>4139.82+250</f>
        <v>4389.82</v>
      </c>
      <c r="K52" s="4">
        <v>5</v>
      </c>
      <c r="L52" s="10">
        <v>3684</v>
      </c>
      <c r="M52" s="27"/>
      <c r="N52" s="26"/>
      <c r="O52" s="26"/>
    </row>
    <row r="53" spans="1:15" ht="14.85" customHeight="1" x14ac:dyDescent="0.2">
      <c r="A53" s="52" t="s">
        <v>231</v>
      </c>
      <c r="B53" s="52" t="s">
        <v>232</v>
      </c>
      <c r="C53" s="4" t="s">
        <v>233</v>
      </c>
      <c r="D53" s="111" t="s">
        <v>234</v>
      </c>
      <c r="E53" s="112" t="s">
        <v>235</v>
      </c>
      <c r="F53" s="53">
        <f t="shared" si="1"/>
        <v>368</v>
      </c>
      <c r="G53" s="122" t="s">
        <v>189</v>
      </c>
      <c r="H53" s="122" t="s">
        <v>134</v>
      </c>
      <c r="I53" s="123" t="s">
        <v>127</v>
      </c>
      <c r="J53" s="9">
        <v>0</v>
      </c>
      <c r="K53" s="4">
        <v>1.5</v>
      </c>
      <c r="L53" s="9">
        <v>552</v>
      </c>
      <c r="M53" s="27"/>
      <c r="N53" s="26"/>
      <c r="O53" s="26"/>
    </row>
    <row r="54" spans="1:15" ht="27" x14ac:dyDescent="0.2">
      <c r="A54" s="52" t="s">
        <v>236</v>
      </c>
      <c r="B54" s="52" t="s">
        <v>87</v>
      </c>
      <c r="C54" s="4" t="s">
        <v>237</v>
      </c>
      <c r="D54" s="111"/>
      <c r="E54" s="112"/>
      <c r="F54" s="53">
        <f t="shared" si="1"/>
        <v>368</v>
      </c>
      <c r="G54" s="122"/>
      <c r="H54" s="122"/>
      <c r="I54" s="123"/>
      <c r="J54" s="9">
        <v>0</v>
      </c>
      <c r="K54" s="4">
        <v>1.5</v>
      </c>
      <c r="L54" s="9">
        <v>552</v>
      </c>
      <c r="M54" s="27"/>
      <c r="N54" s="26"/>
      <c r="O54" s="26"/>
    </row>
    <row r="55" spans="1:15" x14ac:dyDescent="0.2">
      <c r="A55" s="52" t="s">
        <v>238</v>
      </c>
      <c r="B55" s="52" t="s">
        <v>87</v>
      </c>
      <c r="C55" s="4" t="s">
        <v>239</v>
      </c>
      <c r="D55" s="111"/>
      <c r="E55" s="112"/>
      <c r="F55" s="53">
        <f t="shared" si="1"/>
        <v>368</v>
      </c>
      <c r="G55" s="122"/>
      <c r="H55" s="122"/>
      <c r="I55" s="123"/>
      <c r="J55" s="9">
        <v>0</v>
      </c>
      <c r="K55" s="4">
        <v>1.5</v>
      </c>
      <c r="L55" s="9">
        <v>552</v>
      </c>
      <c r="M55" s="27"/>
      <c r="N55" s="26"/>
      <c r="O55" s="26"/>
    </row>
    <row r="56" spans="1:15" x14ac:dyDescent="0.2">
      <c r="A56" s="52" t="s">
        <v>240</v>
      </c>
      <c r="B56" s="52" t="s">
        <v>87</v>
      </c>
      <c r="C56" s="4" t="s">
        <v>241</v>
      </c>
      <c r="D56" s="111"/>
      <c r="E56" s="112"/>
      <c r="F56" s="53">
        <f t="shared" si="1"/>
        <v>368</v>
      </c>
      <c r="G56" s="122"/>
      <c r="H56" s="122"/>
      <c r="I56" s="123"/>
      <c r="J56" s="9">
        <v>0</v>
      </c>
      <c r="K56" s="4">
        <v>1.5</v>
      </c>
      <c r="L56" s="9">
        <v>552</v>
      </c>
      <c r="M56" s="27"/>
      <c r="N56" s="26"/>
      <c r="O56" s="26"/>
    </row>
    <row r="57" spans="1:15" x14ac:dyDescent="0.2">
      <c r="A57" s="52" t="s">
        <v>242</v>
      </c>
      <c r="B57" s="52" t="s">
        <v>87</v>
      </c>
      <c r="C57" s="4" t="s">
        <v>243</v>
      </c>
      <c r="D57" s="111"/>
      <c r="E57" s="112"/>
      <c r="F57" s="53">
        <f t="shared" si="1"/>
        <v>368</v>
      </c>
      <c r="G57" s="122"/>
      <c r="H57" s="122"/>
      <c r="I57" s="123"/>
      <c r="J57" s="9">
        <v>0</v>
      </c>
      <c r="K57" s="4">
        <v>1.5</v>
      </c>
      <c r="L57" s="9">
        <v>552</v>
      </c>
      <c r="M57" s="27"/>
      <c r="N57" s="26"/>
      <c r="O57" s="26"/>
    </row>
    <row r="58" spans="1:15" ht="14.85" customHeight="1" x14ac:dyDescent="0.2">
      <c r="A58" s="52" t="s">
        <v>244</v>
      </c>
      <c r="B58" s="52" t="s">
        <v>245</v>
      </c>
      <c r="C58" s="4" t="s">
        <v>246</v>
      </c>
      <c r="D58" s="111" t="s">
        <v>247</v>
      </c>
      <c r="E58" s="112" t="s">
        <v>218</v>
      </c>
      <c r="F58" s="53">
        <f t="shared" si="1"/>
        <v>368.40000000000003</v>
      </c>
      <c r="G58" s="122" t="s">
        <v>248</v>
      </c>
      <c r="H58" s="122" t="s">
        <v>249</v>
      </c>
      <c r="I58" s="123" t="s">
        <v>98</v>
      </c>
      <c r="J58" s="9"/>
      <c r="K58" s="4">
        <v>3.5</v>
      </c>
      <c r="L58" s="9">
        <v>1289.4000000000001</v>
      </c>
      <c r="M58" s="27"/>
      <c r="N58" s="26"/>
      <c r="O58" s="26"/>
    </row>
    <row r="59" spans="1:15" ht="27" x14ac:dyDescent="0.2">
      <c r="A59" s="52" t="s">
        <v>250</v>
      </c>
      <c r="B59" s="52" t="s">
        <v>29</v>
      </c>
      <c r="C59" s="4" t="s">
        <v>251</v>
      </c>
      <c r="D59" s="111"/>
      <c r="E59" s="112"/>
      <c r="F59" s="53">
        <f t="shared" si="1"/>
        <v>368.40000000000003</v>
      </c>
      <c r="G59" s="122"/>
      <c r="H59" s="122"/>
      <c r="I59" s="123"/>
      <c r="J59" s="9"/>
      <c r="K59" s="4">
        <v>3.5</v>
      </c>
      <c r="L59" s="9">
        <v>1289.4000000000001</v>
      </c>
      <c r="M59" s="27"/>
      <c r="N59" s="30"/>
      <c r="O59" s="26"/>
    </row>
    <row r="60" spans="1:15" x14ac:dyDescent="0.2">
      <c r="A60" s="52" t="s">
        <v>252</v>
      </c>
      <c r="B60" s="52" t="s">
        <v>29</v>
      </c>
      <c r="C60" s="4">
        <v>56731</v>
      </c>
      <c r="D60" s="111"/>
      <c r="E60" s="112"/>
      <c r="F60" s="53">
        <f t="shared" si="1"/>
        <v>368.40000000000003</v>
      </c>
      <c r="G60" s="122"/>
      <c r="H60" s="122"/>
      <c r="I60" s="123"/>
      <c r="J60" s="9"/>
      <c r="K60" s="4">
        <v>3.5</v>
      </c>
      <c r="L60" s="9">
        <v>1289.4000000000001</v>
      </c>
      <c r="M60" s="27"/>
      <c r="N60" s="26"/>
      <c r="O60" s="26"/>
    </row>
    <row r="61" spans="1:15" ht="14.85" customHeight="1" x14ac:dyDescent="0.2">
      <c r="A61" s="52" t="s">
        <v>28</v>
      </c>
      <c r="B61" s="52" t="s">
        <v>29</v>
      </c>
      <c r="C61" s="6" t="s">
        <v>30</v>
      </c>
      <c r="D61" s="111" t="s">
        <v>253</v>
      </c>
      <c r="E61" s="112" t="s">
        <v>254</v>
      </c>
      <c r="F61" s="53">
        <f t="shared" si="1"/>
        <v>368.4</v>
      </c>
      <c r="G61" s="122" t="s">
        <v>134</v>
      </c>
      <c r="H61" s="122" t="s">
        <v>198</v>
      </c>
      <c r="I61" s="123" t="s">
        <v>127</v>
      </c>
      <c r="J61" s="110"/>
      <c r="K61" s="4">
        <v>4.5</v>
      </c>
      <c r="L61" s="9">
        <v>1657.8</v>
      </c>
      <c r="M61" s="27"/>
      <c r="N61" s="26"/>
      <c r="O61" s="26"/>
    </row>
    <row r="62" spans="1:15" x14ac:dyDescent="0.2">
      <c r="A62" s="52" t="s">
        <v>36</v>
      </c>
      <c r="B62" s="52" t="s">
        <v>29</v>
      </c>
      <c r="C62" s="6" t="s">
        <v>37</v>
      </c>
      <c r="D62" s="111"/>
      <c r="E62" s="112"/>
      <c r="F62" s="53">
        <f t="shared" si="1"/>
        <v>368.4</v>
      </c>
      <c r="G62" s="122"/>
      <c r="H62" s="122"/>
      <c r="I62" s="123"/>
      <c r="J62" s="110"/>
      <c r="K62" s="4">
        <v>4.5</v>
      </c>
      <c r="L62" s="9">
        <v>1657.8</v>
      </c>
      <c r="M62" s="27"/>
      <c r="N62" s="26"/>
      <c r="O62" s="26"/>
    </row>
    <row r="63" spans="1:15" ht="27" x14ac:dyDescent="0.2">
      <c r="A63" s="52" t="s">
        <v>151</v>
      </c>
      <c r="B63" s="52" t="s">
        <v>44</v>
      </c>
      <c r="C63" s="4" t="s">
        <v>152</v>
      </c>
      <c r="D63" s="111"/>
      <c r="E63" s="112"/>
      <c r="F63" s="53">
        <f t="shared" si="1"/>
        <v>368.4</v>
      </c>
      <c r="G63" s="122"/>
      <c r="H63" s="122"/>
      <c r="I63" s="123"/>
      <c r="J63" s="110"/>
      <c r="K63" s="4">
        <v>4.5</v>
      </c>
      <c r="L63" s="9">
        <v>1657.8</v>
      </c>
      <c r="M63" s="27"/>
      <c r="N63" s="26"/>
      <c r="O63" s="26"/>
    </row>
    <row r="64" spans="1:15" x14ac:dyDescent="0.2">
      <c r="A64" s="52" t="s">
        <v>255</v>
      </c>
      <c r="B64" s="52" t="s">
        <v>179</v>
      </c>
      <c r="C64" s="4" t="s">
        <v>256</v>
      </c>
      <c r="D64" s="111"/>
      <c r="E64" s="112"/>
      <c r="F64" s="53">
        <f t="shared" si="1"/>
        <v>368.4</v>
      </c>
      <c r="G64" s="122"/>
      <c r="H64" s="122"/>
      <c r="I64" s="123"/>
      <c r="J64" s="110"/>
      <c r="K64" s="4">
        <v>4.5</v>
      </c>
      <c r="L64" s="9">
        <v>1657.8</v>
      </c>
      <c r="M64" s="27"/>
      <c r="N64" s="26"/>
      <c r="O64" s="26"/>
    </row>
    <row r="65" spans="1:18" ht="26.1" customHeight="1" x14ac:dyDescent="0.2">
      <c r="A65" s="52" t="s">
        <v>154</v>
      </c>
      <c r="B65" s="52" t="s">
        <v>15</v>
      </c>
      <c r="C65" s="6">
        <v>310</v>
      </c>
      <c r="D65" s="111" t="s">
        <v>155</v>
      </c>
      <c r="E65" s="112" t="s">
        <v>257</v>
      </c>
      <c r="F65" s="53">
        <f t="shared" si="1"/>
        <v>614</v>
      </c>
      <c r="G65" s="122" t="s">
        <v>258</v>
      </c>
      <c r="H65" s="122" t="s">
        <v>259</v>
      </c>
      <c r="I65" s="123" t="s">
        <v>127</v>
      </c>
      <c r="J65" s="9"/>
      <c r="K65" s="4">
        <v>2.5</v>
      </c>
      <c r="L65" s="9">
        <v>1535</v>
      </c>
      <c r="M65" s="27"/>
      <c r="N65" s="26"/>
      <c r="O65" s="26"/>
    </row>
    <row r="66" spans="1:18" x14ac:dyDescent="0.2">
      <c r="A66" s="52" t="s">
        <v>162</v>
      </c>
      <c r="B66" s="52" t="s">
        <v>87</v>
      </c>
      <c r="C66" s="6" t="s">
        <v>163</v>
      </c>
      <c r="D66" s="111"/>
      <c r="E66" s="112"/>
      <c r="F66" s="53">
        <f t="shared" si="1"/>
        <v>245.6</v>
      </c>
      <c r="G66" s="122"/>
      <c r="H66" s="122"/>
      <c r="I66" s="123"/>
      <c r="J66" s="9"/>
      <c r="K66" s="4">
        <v>2.5</v>
      </c>
      <c r="L66" s="9">
        <v>614</v>
      </c>
      <c r="M66" s="27"/>
      <c r="N66" s="26"/>
      <c r="O66" s="26"/>
    </row>
    <row r="67" spans="1:18" x14ac:dyDescent="0.2">
      <c r="A67" s="52" t="s">
        <v>164</v>
      </c>
      <c r="B67" s="52" t="s">
        <v>165</v>
      </c>
      <c r="C67" s="6" t="s">
        <v>166</v>
      </c>
      <c r="D67" s="111"/>
      <c r="E67" s="112"/>
      <c r="F67" s="53">
        <f t="shared" si="1"/>
        <v>245.6</v>
      </c>
      <c r="G67" s="122"/>
      <c r="H67" s="122"/>
      <c r="I67" s="123"/>
      <c r="J67" s="9"/>
      <c r="K67" s="4">
        <v>2.5</v>
      </c>
      <c r="L67" s="9">
        <v>614</v>
      </c>
      <c r="M67" s="27"/>
      <c r="N67" s="26"/>
      <c r="O67" s="26"/>
    </row>
    <row r="68" spans="1:18" ht="26.1" customHeight="1" x14ac:dyDescent="0.2">
      <c r="A68" s="52" t="s">
        <v>14</v>
      </c>
      <c r="B68" s="52" t="s">
        <v>15</v>
      </c>
      <c r="C68" s="4" t="s">
        <v>16</v>
      </c>
      <c r="D68" s="124" t="s">
        <v>260</v>
      </c>
      <c r="E68" s="125" t="s">
        <v>18</v>
      </c>
      <c r="F68" s="53">
        <f t="shared" ref="F68:F74" si="2">L68/K68</f>
        <v>614</v>
      </c>
      <c r="G68" s="125" t="s">
        <v>258</v>
      </c>
      <c r="H68" s="125" t="s">
        <v>261</v>
      </c>
      <c r="I68" s="123" t="s">
        <v>172</v>
      </c>
      <c r="J68" s="9"/>
      <c r="K68" s="4">
        <v>4.5</v>
      </c>
      <c r="L68" s="9">
        <v>2763</v>
      </c>
      <c r="M68" s="24"/>
      <c r="N68" s="28"/>
      <c r="O68" s="31"/>
    </row>
    <row r="69" spans="1:18" x14ac:dyDescent="0.2">
      <c r="A69" s="59" t="s">
        <v>22</v>
      </c>
      <c r="B69" s="52" t="s">
        <v>23</v>
      </c>
      <c r="C69" s="4" t="s">
        <v>24</v>
      </c>
      <c r="D69" s="124"/>
      <c r="E69" s="125"/>
      <c r="F69" s="53">
        <f t="shared" si="2"/>
        <v>368.4</v>
      </c>
      <c r="G69" s="125"/>
      <c r="H69" s="125"/>
      <c r="I69" s="123"/>
      <c r="J69" s="6"/>
      <c r="K69" s="4">
        <v>4.5</v>
      </c>
      <c r="L69" s="10">
        <v>1657.8</v>
      </c>
      <c r="M69" s="24"/>
      <c r="N69" s="28"/>
      <c r="O69" s="24"/>
      <c r="P69" s="32"/>
      <c r="Q69" s="32"/>
      <c r="R69" s="33"/>
    </row>
    <row r="70" spans="1:18" x14ac:dyDescent="0.2">
      <c r="A70" s="59" t="s">
        <v>25</v>
      </c>
      <c r="B70" s="52" t="s">
        <v>26</v>
      </c>
      <c r="C70" s="6" t="s">
        <v>27</v>
      </c>
      <c r="D70" s="124"/>
      <c r="E70" s="125"/>
      <c r="F70" s="53">
        <f t="shared" si="2"/>
        <v>368.4</v>
      </c>
      <c r="G70" s="125"/>
      <c r="H70" s="125"/>
      <c r="I70" s="123"/>
      <c r="J70" s="4"/>
      <c r="K70" s="4">
        <v>4.5</v>
      </c>
      <c r="L70" s="9">
        <v>1657.8</v>
      </c>
      <c r="M70" s="24"/>
      <c r="N70" s="28"/>
      <c r="O70" s="24"/>
      <c r="P70" s="32"/>
      <c r="Q70" s="32"/>
      <c r="R70" s="33"/>
    </row>
    <row r="71" spans="1:18" ht="14.85" customHeight="1" x14ac:dyDescent="0.2">
      <c r="A71" s="52" t="s">
        <v>71</v>
      </c>
      <c r="B71" s="52" t="s">
        <v>72</v>
      </c>
      <c r="C71" s="6" t="s">
        <v>73</v>
      </c>
      <c r="D71" s="111" t="s">
        <v>262</v>
      </c>
      <c r="E71" s="112" t="s">
        <v>55</v>
      </c>
      <c r="F71" s="53">
        <f t="shared" si="2"/>
        <v>253.66888888888889</v>
      </c>
      <c r="G71" s="121">
        <v>44014</v>
      </c>
      <c r="H71" s="122" t="s">
        <v>263</v>
      </c>
      <c r="I71" s="123" t="s">
        <v>127</v>
      </c>
      <c r="J71" s="9"/>
      <c r="K71" s="4">
        <v>4.5</v>
      </c>
      <c r="L71" s="9">
        <v>1141.51</v>
      </c>
      <c r="M71" s="27"/>
      <c r="N71" s="26"/>
      <c r="O71" s="26"/>
    </row>
    <row r="72" spans="1:18" x14ac:dyDescent="0.2">
      <c r="A72" s="52" t="s">
        <v>76</v>
      </c>
      <c r="B72" s="52" t="s">
        <v>15</v>
      </c>
      <c r="C72" s="6">
        <v>266</v>
      </c>
      <c r="D72" s="111"/>
      <c r="E72" s="112"/>
      <c r="F72" s="53">
        <f t="shared" si="2"/>
        <v>614</v>
      </c>
      <c r="G72" s="121"/>
      <c r="H72" s="122"/>
      <c r="I72" s="123"/>
      <c r="J72" s="9"/>
      <c r="K72" s="4">
        <v>4.5</v>
      </c>
      <c r="L72" s="9">
        <v>2763</v>
      </c>
      <c r="M72" s="27"/>
      <c r="N72" s="26"/>
      <c r="O72" s="26"/>
    </row>
    <row r="73" spans="1:18" x14ac:dyDescent="0.2">
      <c r="A73" s="52" t="s">
        <v>77</v>
      </c>
      <c r="B73" s="52" t="s">
        <v>29</v>
      </c>
      <c r="C73" s="6">
        <v>366427</v>
      </c>
      <c r="D73" s="111"/>
      <c r="E73" s="112"/>
      <c r="F73" s="53">
        <f t="shared" si="2"/>
        <v>253.66888888888889</v>
      </c>
      <c r="G73" s="121"/>
      <c r="H73" s="122"/>
      <c r="I73" s="123"/>
      <c r="J73" s="9"/>
      <c r="K73" s="4">
        <v>4.5</v>
      </c>
      <c r="L73" s="9">
        <v>1141.51</v>
      </c>
      <c r="M73" s="27"/>
      <c r="N73" s="26"/>
      <c r="O73" s="26"/>
    </row>
    <row r="74" spans="1:18" x14ac:dyDescent="0.2">
      <c r="A74" s="52" t="s">
        <v>78</v>
      </c>
      <c r="B74" s="52" t="s">
        <v>29</v>
      </c>
      <c r="C74" s="6" t="s">
        <v>79</v>
      </c>
      <c r="D74" s="111"/>
      <c r="E74" s="112"/>
      <c r="F74" s="53">
        <f t="shared" si="2"/>
        <v>253.66888888888889</v>
      </c>
      <c r="G74" s="121"/>
      <c r="H74" s="122"/>
      <c r="I74" s="123"/>
      <c r="J74" s="9"/>
      <c r="K74" s="4">
        <v>4.5</v>
      </c>
      <c r="L74" s="9">
        <v>1141.51</v>
      </c>
      <c r="M74" s="27"/>
      <c r="N74" s="26"/>
      <c r="O74" s="26"/>
    </row>
    <row r="75" spans="1:18" x14ac:dyDescent="0.2">
      <c r="A75" s="60"/>
      <c r="B75" s="61"/>
      <c r="C75" s="62"/>
      <c r="D75" s="63"/>
      <c r="E75" s="20"/>
      <c r="F75" s="19"/>
      <c r="G75" s="19"/>
      <c r="H75" s="20"/>
      <c r="I75" s="68" t="s">
        <v>92</v>
      </c>
      <c r="J75" s="64">
        <f>SUM(J4:J74)</f>
        <v>52791.15</v>
      </c>
      <c r="K75" s="65">
        <f>SUM(K4:K74)</f>
        <v>253.5</v>
      </c>
      <c r="L75" s="64">
        <f>SUM(L4:L74)</f>
        <v>103257.92999999996</v>
      </c>
      <c r="M75" s="34"/>
      <c r="N75" s="35"/>
      <c r="O75" s="35"/>
    </row>
    <row r="76" spans="1:18" x14ac:dyDescent="0.2">
      <c r="A76" s="36"/>
      <c r="B76" s="37"/>
      <c r="C76" s="36"/>
      <c r="D76" s="36"/>
      <c r="E76" s="36"/>
      <c r="F76" s="36"/>
      <c r="G76" s="36"/>
      <c r="H76" s="36"/>
      <c r="I76" s="37"/>
      <c r="J76" s="36"/>
      <c r="K76" s="36"/>
      <c r="L76" s="36"/>
      <c r="M76" s="29"/>
      <c r="N76" s="28"/>
      <c r="O76" s="28"/>
    </row>
    <row r="77" spans="1:18" x14ac:dyDescent="0.2">
      <c r="A77" s="36"/>
      <c r="B77" s="37"/>
      <c r="C77" s="36"/>
      <c r="D77" s="36"/>
      <c r="E77" s="36"/>
      <c r="F77" s="36"/>
      <c r="G77" s="36"/>
      <c r="H77" s="36"/>
      <c r="I77" s="37"/>
      <c r="J77" s="36"/>
      <c r="K77" s="36"/>
      <c r="L77" s="36"/>
      <c r="M77" s="29"/>
      <c r="N77" s="28"/>
      <c r="O77" s="28"/>
    </row>
    <row r="78" spans="1:18" x14ac:dyDescent="0.2">
      <c r="A78" s="36"/>
      <c r="B78" s="37"/>
      <c r="C78" s="36"/>
      <c r="D78" s="36"/>
      <c r="E78" s="36"/>
      <c r="F78" s="36"/>
      <c r="G78" s="36"/>
      <c r="H78" s="36"/>
      <c r="I78" s="37"/>
      <c r="J78" s="36"/>
      <c r="K78" s="36"/>
      <c r="L78" s="36"/>
      <c r="M78" s="29"/>
      <c r="N78" s="28"/>
      <c r="O78" s="28"/>
    </row>
    <row r="79" spans="1:18" x14ac:dyDescent="0.2">
      <c r="A79" s="36"/>
      <c r="B79" s="37"/>
      <c r="C79" s="36"/>
      <c r="D79" s="36"/>
      <c r="E79" s="36"/>
      <c r="F79" s="36"/>
      <c r="G79" s="36"/>
      <c r="H79" s="36"/>
      <c r="I79" s="37"/>
      <c r="J79" s="36"/>
      <c r="K79" s="36"/>
      <c r="L79" s="36"/>
      <c r="M79" s="29"/>
      <c r="N79" s="28"/>
      <c r="O79" s="28"/>
    </row>
    <row r="80" spans="1:18" x14ac:dyDescent="0.2">
      <c r="A80" s="36"/>
      <c r="B80" s="37"/>
      <c r="C80" s="36"/>
      <c r="D80" s="36"/>
      <c r="E80" s="36"/>
      <c r="F80" s="36"/>
      <c r="G80" s="36"/>
      <c r="H80" s="36"/>
      <c r="I80" s="37"/>
      <c r="J80" s="36"/>
      <c r="K80" s="36"/>
      <c r="L80" s="36"/>
      <c r="M80" s="29"/>
      <c r="N80" s="28"/>
      <c r="O80" s="28"/>
    </row>
    <row r="81" spans="2:15" x14ac:dyDescent="0.2">
      <c r="B81" s="23"/>
      <c r="M81" s="29"/>
      <c r="N81" s="28"/>
      <c r="O81" s="28"/>
    </row>
    <row r="82" spans="2:15" x14ac:dyDescent="0.2">
      <c r="B82" s="23"/>
      <c r="M82" s="29"/>
      <c r="N82" s="28"/>
      <c r="O82" s="28"/>
    </row>
    <row r="83" spans="2:15" x14ac:dyDescent="0.2">
      <c r="B83" s="23"/>
      <c r="M83" s="29"/>
      <c r="N83" s="28"/>
      <c r="O83" s="28"/>
    </row>
    <row r="84" spans="2:15" x14ac:dyDescent="0.2">
      <c r="B84" s="23"/>
      <c r="M84" s="29"/>
      <c r="N84" s="28"/>
      <c r="O84" s="28"/>
    </row>
    <row r="85" spans="2:15" x14ac:dyDescent="0.2">
      <c r="B85" s="23"/>
      <c r="M85" s="29"/>
      <c r="N85" s="28"/>
      <c r="O85" s="28"/>
    </row>
  </sheetData>
  <mergeCells count="91">
    <mergeCell ref="I39:I40"/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5:D8"/>
    <mergeCell ref="E5:E8"/>
    <mergeCell ref="G5:G8"/>
    <mergeCell ref="H5:H8"/>
    <mergeCell ref="I5:I8"/>
    <mergeCell ref="D9:D11"/>
    <mergeCell ref="E9:E11"/>
    <mergeCell ref="G9:G11"/>
    <mergeCell ref="H9:H11"/>
    <mergeCell ref="I9:I11"/>
    <mergeCell ref="D15:D18"/>
    <mergeCell ref="E15:E18"/>
    <mergeCell ref="G15:G18"/>
    <mergeCell ref="H15:H18"/>
    <mergeCell ref="I15:I18"/>
    <mergeCell ref="D20:D23"/>
    <mergeCell ref="E20:E23"/>
    <mergeCell ref="G20:G23"/>
    <mergeCell ref="H20:H23"/>
    <mergeCell ref="I20:I23"/>
    <mergeCell ref="D25:D32"/>
    <mergeCell ref="E25:E32"/>
    <mergeCell ref="G25:G32"/>
    <mergeCell ref="H25:H32"/>
    <mergeCell ref="I25:I32"/>
    <mergeCell ref="D33:D35"/>
    <mergeCell ref="E33:E35"/>
    <mergeCell ref="G33:G35"/>
    <mergeCell ref="H33:H35"/>
    <mergeCell ref="I33:I35"/>
    <mergeCell ref="D36:D37"/>
    <mergeCell ref="E36:E37"/>
    <mergeCell ref="G36:G37"/>
    <mergeCell ref="H36:H37"/>
    <mergeCell ref="I36:I37"/>
    <mergeCell ref="D39:D40"/>
    <mergeCell ref="E39:E40"/>
    <mergeCell ref="G39:G40"/>
    <mergeCell ref="H39:H40"/>
    <mergeCell ref="D42:D43"/>
    <mergeCell ref="E42:E43"/>
    <mergeCell ref="G42:G43"/>
    <mergeCell ref="H42:H43"/>
    <mergeCell ref="I42:I43"/>
    <mergeCell ref="D44:D47"/>
    <mergeCell ref="E44:E47"/>
    <mergeCell ref="G44:G47"/>
    <mergeCell ref="H44:H47"/>
    <mergeCell ref="I44:I47"/>
    <mergeCell ref="D53:D57"/>
    <mergeCell ref="E53:E57"/>
    <mergeCell ref="G53:G57"/>
    <mergeCell ref="H53:H57"/>
    <mergeCell ref="I53:I57"/>
    <mergeCell ref="D58:D60"/>
    <mergeCell ref="E58:E60"/>
    <mergeCell ref="G58:G60"/>
    <mergeCell ref="H58:H60"/>
    <mergeCell ref="I58:I60"/>
    <mergeCell ref="J61:J64"/>
    <mergeCell ref="D65:D67"/>
    <mergeCell ref="E65:E67"/>
    <mergeCell ref="G65:G67"/>
    <mergeCell ref="H65:H67"/>
    <mergeCell ref="I65:I67"/>
    <mergeCell ref="D61:D64"/>
    <mergeCell ref="E61:E64"/>
    <mergeCell ref="G61:G64"/>
    <mergeCell ref="H61:H64"/>
    <mergeCell ref="I61:I64"/>
    <mergeCell ref="D68:D70"/>
    <mergeCell ref="E68:E70"/>
    <mergeCell ref="G68:G70"/>
    <mergeCell ref="H68:H70"/>
    <mergeCell ref="I68:I70"/>
    <mergeCell ref="D71:D74"/>
    <mergeCell ref="E71:E74"/>
    <mergeCell ref="G71:G74"/>
    <mergeCell ref="H71:H74"/>
    <mergeCell ref="I71:I74"/>
  </mergeCells>
  <pageMargins left="0.51180555555555496" right="0.51180555555555496" top="0.78749999999999998" bottom="0.78749999999999998" header="0.51180555555555496" footer="0.51180555555555496"/>
  <pageSetup paperSize="9" scale="9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8"/>
  <sheetViews>
    <sheetView topLeftCell="A44" zoomScaleNormal="100" zoomScalePageLayoutView="60" workbookViewId="0">
      <selection activeCell="D25" sqref="D25"/>
    </sheetView>
  </sheetViews>
  <sheetFormatPr defaultRowHeight="14.25" x14ac:dyDescent="0.2"/>
  <cols>
    <col min="1" max="1" width="24" customWidth="1"/>
    <col min="2" max="2" width="11.75"/>
    <col min="3" max="3" width="8.75"/>
    <col min="4" max="4" width="25" customWidth="1"/>
    <col min="5" max="6" width="11.75"/>
    <col min="7" max="7" width="8.75"/>
    <col min="8" max="8" width="10.625"/>
    <col min="9" max="9" width="8.75"/>
    <col min="10" max="10" width="10.625"/>
    <col min="11" max="11" width="8.75"/>
    <col min="12" max="12" width="12.5" customWidth="1"/>
    <col min="13" max="1025" width="8.75"/>
  </cols>
  <sheetData>
    <row r="1" spans="1:36" ht="18" x14ac:dyDescent="0.2">
      <c r="A1" s="118" t="s">
        <v>264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36" ht="14.25" customHeight="1" x14ac:dyDescent="0.2">
      <c r="A2" s="131" t="s">
        <v>0</v>
      </c>
      <c r="B2" s="131" t="s">
        <v>1</v>
      </c>
      <c r="C2" s="131" t="s">
        <v>2</v>
      </c>
      <c r="D2" s="131" t="s">
        <v>3</v>
      </c>
      <c r="E2" s="131" t="s">
        <v>4</v>
      </c>
      <c r="F2" s="131" t="s">
        <v>5</v>
      </c>
      <c r="G2" s="119" t="s">
        <v>6</v>
      </c>
      <c r="H2" s="119"/>
      <c r="I2" s="119" t="s">
        <v>7</v>
      </c>
      <c r="J2" s="119"/>
      <c r="K2" s="119" t="s">
        <v>8</v>
      </c>
      <c r="L2" s="119"/>
    </row>
    <row r="3" spans="1:36" ht="41.25" customHeight="1" x14ac:dyDescent="0.25">
      <c r="A3" s="131"/>
      <c r="B3" s="131"/>
      <c r="C3" s="131"/>
      <c r="D3" s="131"/>
      <c r="E3" s="131"/>
      <c r="F3" s="131"/>
      <c r="G3" s="70" t="s">
        <v>9</v>
      </c>
      <c r="H3" s="70" t="s">
        <v>10</v>
      </c>
      <c r="I3" s="70" t="s">
        <v>11</v>
      </c>
      <c r="J3" s="71" t="s">
        <v>12</v>
      </c>
      <c r="K3" s="70" t="s">
        <v>13</v>
      </c>
      <c r="L3" s="70" t="s">
        <v>12</v>
      </c>
    </row>
    <row r="4" spans="1:36" ht="27" x14ac:dyDescent="0.2">
      <c r="A4" s="7" t="s">
        <v>265</v>
      </c>
      <c r="B4" s="6" t="s">
        <v>29</v>
      </c>
      <c r="C4" s="6" t="s">
        <v>266</v>
      </c>
      <c r="D4" s="80" t="s">
        <v>267</v>
      </c>
      <c r="E4" s="72" t="s">
        <v>268</v>
      </c>
      <c r="F4" s="10">
        <v>245.6</v>
      </c>
      <c r="G4" s="72" t="s">
        <v>259</v>
      </c>
      <c r="H4" s="72" t="s">
        <v>269</v>
      </c>
      <c r="I4" s="6" t="s">
        <v>270</v>
      </c>
      <c r="J4" s="42">
        <v>1550.88</v>
      </c>
      <c r="K4" s="73">
        <v>4.5</v>
      </c>
      <c r="L4" s="9">
        <v>1105.2</v>
      </c>
      <c r="M4" s="38"/>
      <c r="N4" s="38"/>
      <c r="O4" s="38"/>
      <c r="P4" s="39"/>
      <c r="Q4" s="39"/>
      <c r="R4" s="39"/>
      <c r="S4" s="39"/>
      <c r="T4" s="39"/>
      <c r="U4" s="39"/>
      <c r="V4" s="39"/>
      <c r="W4" s="39"/>
      <c r="X4" s="39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</row>
    <row r="5" spans="1:36" ht="14.85" customHeight="1" x14ac:dyDescent="0.2">
      <c r="A5" s="7" t="s">
        <v>86</v>
      </c>
      <c r="B5" s="6" t="s">
        <v>87</v>
      </c>
      <c r="C5" s="6" t="s">
        <v>88</v>
      </c>
      <c r="D5" s="129" t="s">
        <v>271</v>
      </c>
      <c r="E5" s="130" t="s">
        <v>272</v>
      </c>
      <c r="F5" s="10">
        <v>245.6</v>
      </c>
      <c r="G5" s="130" t="s">
        <v>273</v>
      </c>
      <c r="H5" s="130" t="s">
        <v>83</v>
      </c>
      <c r="I5" s="112" t="s">
        <v>172</v>
      </c>
      <c r="J5" s="42">
        <v>0</v>
      </c>
      <c r="K5" s="73">
        <v>8.5</v>
      </c>
      <c r="L5" s="9">
        <v>2087.6</v>
      </c>
      <c r="P5" s="38"/>
      <c r="Q5" s="38"/>
      <c r="R5" s="38"/>
      <c r="S5" s="38"/>
      <c r="T5" s="38"/>
      <c r="U5" s="38"/>
      <c r="V5" s="38"/>
      <c r="W5" s="38"/>
      <c r="X5" s="38"/>
    </row>
    <row r="6" spans="1:36" ht="27" x14ac:dyDescent="0.2">
      <c r="A6" s="7" t="s">
        <v>274</v>
      </c>
      <c r="B6" s="6" t="s">
        <v>87</v>
      </c>
      <c r="C6" s="6" t="s">
        <v>275</v>
      </c>
      <c r="D6" s="129"/>
      <c r="E6" s="130"/>
      <c r="F6" s="10">
        <v>245.6</v>
      </c>
      <c r="G6" s="130"/>
      <c r="H6" s="130"/>
      <c r="I6" s="112"/>
      <c r="J6" s="42">
        <v>0</v>
      </c>
      <c r="K6" s="4">
        <v>8.5</v>
      </c>
      <c r="L6" s="74">
        <v>2087.6</v>
      </c>
    </row>
    <row r="7" spans="1:36" ht="27" x14ac:dyDescent="0.2">
      <c r="A7" s="54" t="s">
        <v>276</v>
      </c>
      <c r="B7" s="6" t="s">
        <v>194</v>
      </c>
      <c r="C7" s="6"/>
      <c r="D7" s="80" t="s">
        <v>277</v>
      </c>
      <c r="E7" s="6" t="s">
        <v>278</v>
      </c>
      <c r="F7" s="10"/>
      <c r="G7" s="6" t="s">
        <v>269</v>
      </c>
      <c r="H7" s="6" t="s">
        <v>279</v>
      </c>
      <c r="I7" s="6" t="s">
        <v>270</v>
      </c>
      <c r="J7" s="42">
        <v>837.3</v>
      </c>
      <c r="K7" s="4">
        <v>0</v>
      </c>
      <c r="L7" s="9">
        <v>0</v>
      </c>
    </row>
    <row r="8" spans="1:36" ht="14.85" customHeight="1" x14ac:dyDescent="0.2">
      <c r="A8" s="7" t="s">
        <v>280</v>
      </c>
      <c r="B8" s="6" t="s">
        <v>245</v>
      </c>
      <c r="C8" s="6" t="s">
        <v>246</v>
      </c>
      <c r="D8" s="129" t="s">
        <v>281</v>
      </c>
      <c r="E8" s="112" t="s">
        <v>282</v>
      </c>
      <c r="F8" s="10">
        <v>473.66</v>
      </c>
      <c r="G8" s="112" t="s">
        <v>283</v>
      </c>
      <c r="H8" s="112" t="s">
        <v>284</v>
      </c>
      <c r="I8" s="112" t="s">
        <v>270</v>
      </c>
      <c r="J8" s="42">
        <v>3046.72</v>
      </c>
      <c r="K8" s="4">
        <v>3.5</v>
      </c>
      <c r="L8" s="9">
        <v>1657.8</v>
      </c>
    </row>
    <row r="9" spans="1:36" x14ac:dyDescent="0.2">
      <c r="A9" s="7" t="s">
        <v>285</v>
      </c>
      <c r="B9" s="6" t="s">
        <v>29</v>
      </c>
      <c r="C9" s="6" t="s">
        <v>286</v>
      </c>
      <c r="D9" s="129"/>
      <c r="E9" s="112"/>
      <c r="F9" s="10">
        <v>368.4</v>
      </c>
      <c r="G9" s="112"/>
      <c r="H9" s="112"/>
      <c r="I9" s="112"/>
      <c r="J9" s="42">
        <v>2885.02</v>
      </c>
      <c r="K9" s="4">
        <v>3.5</v>
      </c>
      <c r="L9" s="9">
        <v>1289.4000000000001</v>
      </c>
    </row>
    <row r="10" spans="1:36" ht="27" x14ac:dyDescent="0.2">
      <c r="A10" s="7" t="s">
        <v>287</v>
      </c>
      <c r="B10" s="6" t="s">
        <v>288</v>
      </c>
      <c r="C10" s="6">
        <v>19933</v>
      </c>
      <c r="D10" s="80" t="s">
        <v>289</v>
      </c>
      <c r="E10" s="6" t="s">
        <v>290</v>
      </c>
      <c r="F10" s="10">
        <v>255.68</v>
      </c>
      <c r="G10" s="6" t="s">
        <v>291</v>
      </c>
      <c r="H10" s="6" t="s">
        <v>292</v>
      </c>
      <c r="I10" s="6" t="s">
        <v>127</v>
      </c>
      <c r="J10" s="42">
        <v>0</v>
      </c>
      <c r="K10" s="4">
        <v>6.5</v>
      </c>
      <c r="L10" s="10">
        <v>1661.91</v>
      </c>
    </row>
    <row r="11" spans="1:36" ht="27" x14ac:dyDescent="0.2">
      <c r="A11" s="7" t="s">
        <v>122</v>
      </c>
      <c r="B11" s="6" t="s">
        <v>53</v>
      </c>
      <c r="C11" s="6">
        <v>5185</v>
      </c>
      <c r="D11" s="80" t="s">
        <v>293</v>
      </c>
      <c r="E11" s="6" t="s">
        <v>294</v>
      </c>
      <c r="F11" s="10">
        <v>614</v>
      </c>
      <c r="G11" s="6" t="s">
        <v>295</v>
      </c>
      <c r="H11" s="6" t="s">
        <v>296</v>
      </c>
      <c r="I11" s="6" t="s">
        <v>270</v>
      </c>
      <c r="J11" s="42">
        <v>1851.28</v>
      </c>
      <c r="K11" s="4">
        <v>1.5</v>
      </c>
      <c r="L11" s="9">
        <v>921</v>
      </c>
    </row>
    <row r="12" spans="1:36" ht="27" x14ac:dyDescent="0.2">
      <c r="A12" s="7" t="s">
        <v>122</v>
      </c>
      <c r="B12" s="6" t="s">
        <v>53</v>
      </c>
      <c r="C12" s="6">
        <v>5185</v>
      </c>
      <c r="D12" s="80" t="s">
        <v>293</v>
      </c>
      <c r="E12" s="6" t="s">
        <v>297</v>
      </c>
      <c r="F12" s="10">
        <v>614</v>
      </c>
      <c r="G12" s="6" t="s">
        <v>298</v>
      </c>
      <c r="H12" s="6" t="s">
        <v>299</v>
      </c>
      <c r="I12" s="6" t="s">
        <v>127</v>
      </c>
      <c r="J12" s="42">
        <v>0</v>
      </c>
      <c r="K12" s="4">
        <v>1.5</v>
      </c>
      <c r="L12" s="9">
        <v>921</v>
      </c>
    </row>
    <row r="13" spans="1:36" ht="40.5" x14ac:dyDescent="0.2">
      <c r="A13" s="7" t="s">
        <v>28</v>
      </c>
      <c r="B13" s="6" t="s">
        <v>29</v>
      </c>
      <c r="C13" s="6" t="s">
        <v>30</v>
      </c>
      <c r="D13" s="80" t="s">
        <v>300</v>
      </c>
      <c r="E13" s="6" t="s">
        <v>301</v>
      </c>
      <c r="F13" s="10">
        <v>368.4</v>
      </c>
      <c r="G13" s="6" t="s">
        <v>292</v>
      </c>
      <c r="H13" s="6" t="s">
        <v>296</v>
      </c>
      <c r="I13" s="6" t="s">
        <v>127</v>
      </c>
      <c r="J13" s="42">
        <v>0</v>
      </c>
      <c r="K13" s="4">
        <v>4.5</v>
      </c>
      <c r="L13" s="9">
        <v>1657.8</v>
      </c>
    </row>
    <row r="14" spans="1:36" x14ac:dyDescent="0.2">
      <c r="A14" s="7" t="s">
        <v>255</v>
      </c>
      <c r="B14" s="6" t="s">
        <v>179</v>
      </c>
      <c r="C14" s="6" t="s">
        <v>256</v>
      </c>
      <c r="D14" s="80" t="s">
        <v>300</v>
      </c>
      <c r="E14" s="6"/>
      <c r="F14" s="10">
        <v>368.4</v>
      </c>
      <c r="G14" s="6"/>
      <c r="H14" s="6"/>
      <c r="I14" s="6"/>
      <c r="J14" s="42">
        <v>0</v>
      </c>
      <c r="K14" s="4">
        <v>4.5</v>
      </c>
      <c r="L14" s="9">
        <v>1657.8</v>
      </c>
    </row>
    <row r="15" spans="1:36" ht="27" x14ac:dyDescent="0.2">
      <c r="A15" s="7" t="s">
        <v>173</v>
      </c>
      <c r="B15" s="6" t="s">
        <v>29</v>
      </c>
      <c r="C15" s="6">
        <v>1609</v>
      </c>
      <c r="D15" s="80" t="s">
        <v>300</v>
      </c>
      <c r="E15" s="6" t="s">
        <v>297</v>
      </c>
      <c r="F15" s="10">
        <v>368.4</v>
      </c>
      <c r="G15" s="6" t="s">
        <v>292</v>
      </c>
      <c r="H15" s="6" t="s">
        <v>296</v>
      </c>
      <c r="I15" s="6" t="s">
        <v>127</v>
      </c>
      <c r="J15" s="42">
        <v>0</v>
      </c>
      <c r="K15" s="4">
        <v>4.5</v>
      </c>
      <c r="L15" s="9">
        <v>1657.8</v>
      </c>
    </row>
    <row r="16" spans="1:36" x14ac:dyDescent="0.2">
      <c r="A16" s="7" t="s">
        <v>43</v>
      </c>
      <c r="B16" s="6" t="s">
        <v>44</v>
      </c>
      <c r="C16" s="6" t="s">
        <v>45</v>
      </c>
      <c r="D16" s="80" t="s">
        <v>300</v>
      </c>
      <c r="E16" s="6"/>
      <c r="F16" s="10">
        <v>368.4</v>
      </c>
      <c r="G16" s="6"/>
      <c r="H16" s="6"/>
      <c r="I16" s="6"/>
      <c r="J16" s="42">
        <v>0</v>
      </c>
      <c r="K16" s="4">
        <v>4.5</v>
      </c>
      <c r="L16" s="9">
        <v>1657.8</v>
      </c>
    </row>
    <row r="17" spans="1:12" ht="27" x14ac:dyDescent="0.2">
      <c r="A17" s="7" t="s">
        <v>302</v>
      </c>
      <c r="B17" s="6" t="s">
        <v>29</v>
      </c>
      <c r="C17" s="6" t="s">
        <v>303</v>
      </c>
      <c r="D17" s="80" t="s">
        <v>300</v>
      </c>
      <c r="E17" s="6" t="s">
        <v>290</v>
      </c>
      <c r="F17" s="10">
        <v>245.6</v>
      </c>
      <c r="G17" s="6" t="s">
        <v>299</v>
      </c>
      <c r="H17" s="6" t="s">
        <v>296</v>
      </c>
      <c r="I17" s="6" t="s">
        <v>127</v>
      </c>
      <c r="J17" s="42">
        <v>0</v>
      </c>
      <c r="K17" s="4">
        <v>7.5</v>
      </c>
      <c r="L17" s="9">
        <v>1842</v>
      </c>
    </row>
    <row r="18" spans="1:12" x14ac:dyDescent="0.2">
      <c r="A18" s="7" t="s">
        <v>38</v>
      </c>
      <c r="B18" s="6" t="s">
        <v>29</v>
      </c>
      <c r="C18" s="6" t="s">
        <v>39</v>
      </c>
      <c r="D18" s="80" t="s">
        <v>300</v>
      </c>
      <c r="E18" s="6"/>
      <c r="F18" s="10">
        <v>245.6</v>
      </c>
      <c r="G18" s="6"/>
      <c r="H18" s="6"/>
      <c r="I18" s="6"/>
      <c r="J18" s="42">
        <v>0</v>
      </c>
      <c r="K18" s="4">
        <v>7.5</v>
      </c>
      <c r="L18" s="9">
        <v>1842</v>
      </c>
    </row>
    <row r="19" spans="1:12" ht="27" x14ac:dyDescent="0.2">
      <c r="A19" s="7" t="s">
        <v>117</v>
      </c>
      <c r="B19" s="6" t="s">
        <v>15</v>
      </c>
      <c r="C19" s="6" t="s">
        <v>118</v>
      </c>
      <c r="D19" s="80" t="s">
        <v>304</v>
      </c>
      <c r="E19" s="6" t="s">
        <v>305</v>
      </c>
      <c r="F19" s="10">
        <v>614</v>
      </c>
      <c r="G19" s="6" t="s">
        <v>306</v>
      </c>
      <c r="H19" s="6" t="s">
        <v>307</v>
      </c>
      <c r="I19" s="6" t="s">
        <v>270</v>
      </c>
      <c r="J19" s="42">
        <v>961.28</v>
      </c>
      <c r="K19" s="4">
        <v>5.5</v>
      </c>
      <c r="L19" s="9">
        <v>3377</v>
      </c>
    </row>
    <row r="20" spans="1:12" ht="27" x14ac:dyDescent="0.2">
      <c r="A20" s="7" t="s">
        <v>28</v>
      </c>
      <c r="B20" s="6" t="s">
        <v>29</v>
      </c>
      <c r="C20" s="6" t="s">
        <v>30</v>
      </c>
      <c r="D20" s="80" t="s">
        <v>300</v>
      </c>
      <c r="E20" s="6" t="s">
        <v>308</v>
      </c>
      <c r="F20" s="10">
        <v>368.4</v>
      </c>
      <c r="G20" s="6" t="s">
        <v>258</v>
      </c>
      <c r="H20" s="6" t="s">
        <v>261</v>
      </c>
      <c r="I20" s="6" t="s">
        <v>127</v>
      </c>
      <c r="J20" s="42">
        <v>0</v>
      </c>
      <c r="K20" s="4">
        <v>4.5</v>
      </c>
      <c r="L20" s="9">
        <v>1657.8</v>
      </c>
    </row>
    <row r="21" spans="1:12" x14ac:dyDescent="0.2">
      <c r="A21" s="7" t="s">
        <v>309</v>
      </c>
      <c r="B21" s="6" t="s">
        <v>29</v>
      </c>
      <c r="C21" s="6" t="s">
        <v>310</v>
      </c>
      <c r="D21" s="80"/>
      <c r="E21" s="6"/>
      <c r="F21" s="10">
        <v>368.4</v>
      </c>
      <c r="G21" s="6"/>
      <c r="H21" s="6"/>
      <c r="I21" s="6"/>
      <c r="J21" s="42">
        <v>0</v>
      </c>
      <c r="K21" s="4">
        <v>4.5</v>
      </c>
      <c r="L21" s="9">
        <v>1657.8</v>
      </c>
    </row>
    <row r="22" spans="1:12" x14ac:dyDescent="0.2">
      <c r="A22" s="7" t="s">
        <v>151</v>
      </c>
      <c r="B22" s="6" t="s">
        <v>44</v>
      </c>
      <c r="C22" s="6" t="s">
        <v>152</v>
      </c>
      <c r="D22" s="80"/>
      <c r="E22" s="6"/>
      <c r="F22" s="10">
        <v>368.4</v>
      </c>
      <c r="G22" s="6"/>
      <c r="H22" s="6"/>
      <c r="I22" s="6"/>
      <c r="J22" s="75">
        <v>0</v>
      </c>
      <c r="K22" s="4">
        <v>4.5</v>
      </c>
      <c r="L22" s="9">
        <v>1657.8</v>
      </c>
    </row>
    <row r="23" spans="1:12" ht="27" x14ac:dyDescent="0.2">
      <c r="A23" s="7" t="s">
        <v>108</v>
      </c>
      <c r="B23" s="6" t="s">
        <v>109</v>
      </c>
      <c r="C23" s="6" t="s">
        <v>110</v>
      </c>
      <c r="D23" s="80" t="s">
        <v>311</v>
      </c>
      <c r="E23" s="6" t="s">
        <v>312</v>
      </c>
      <c r="F23" s="10">
        <v>368.4</v>
      </c>
      <c r="G23" s="6" t="s">
        <v>259</v>
      </c>
      <c r="H23" s="6" t="s">
        <v>313</v>
      </c>
      <c r="I23" s="6" t="s">
        <v>270</v>
      </c>
      <c r="J23" s="42">
        <v>3176.4</v>
      </c>
      <c r="K23" s="4">
        <v>3.5</v>
      </c>
      <c r="L23" s="9">
        <v>1289.4000000000001</v>
      </c>
    </row>
    <row r="24" spans="1:12" ht="27" x14ac:dyDescent="0.2">
      <c r="A24" s="7" t="s">
        <v>250</v>
      </c>
      <c r="B24" s="6" t="s">
        <v>29</v>
      </c>
      <c r="C24" s="6" t="s">
        <v>251</v>
      </c>
      <c r="D24" s="80" t="s">
        <v>311</v>
      </c>
      <c r="E24" s="6"/>
      <c r="F24" s="10">
        <v>368.4</v>
      </c>
      <c r="G24" s="6"/>
      <c r="H24" s="6"/>
      <c r="I24" s="6"/>
      <c r="J24" s="42">
        <v>3176.4</v>
      </c>
      <c r="K24" s="4">
        <v>3.5</v>
      </c>
      <c r="L24" s="9">
        <v>1289.4000000000001</v>
      </c>
    </row>
    <row r="25" spans="1:12" ht="27" x14ac:dyDescent="0.2">
      <c r="A25" s="7" t="s">
        <v>231</v>
      </c>
      <c r="B25" s="6" t="s">
        <v>232</v>
      </c>
      <c r="C25" s="6" t="s">
        <v>233</v>
      </c>
      <c r="D25" s="80" t="s">
        <v>314</v>
      </c>
      <c r="E25" s="6" t="s">
        <v>315</v>
      </c>
      <c r="F25" s="10">
        <v>368.4</v>
      </c>
      <c r="G25" s="6" t="s">
        <v>201</v>
      </c>
      <c r="H25" s="6" t="s">
        <v>157</v>
      </c>
      <c r="I25" s="6" t="s">
        <v>270</v>
      </c>
      <c r="J25" s="42">
        <v>2990.8</v>
      </c>
      <c r="K25" s="4">
        <v>2.5</v>
      </c>
      <c r="L25" s="9">
        <v>921</v>
      </c>
    </row>
    <row r="26" spans="1:12" x14ac:dyDescent="0.2">
      <c r="A26" s="7" t="s">
        <v>316</v>
      </c>
      <c r="B26" s="6" t="s">
        <v>245</v>
      </c>
      <c r="C26" s="6" t="s">
        <v>239</v>
      </c>
      <c r="D26" s="80"/>
      <c r="E26" s="6"/>
      <c r="F26" s="10">
        <v>368.4</v>
      </c>
      <c r="G26" s="6"/>
      <c r="H26" s="6"/>
      <c r="I26" s="6"/>
      <c r="J26" s="42">
        <v>2990.8</v>
      </c>
      <c r="K26" s="4">
        <v>2.5</v>
      </c>
      <c r="L26" s="9">
        <v>921</v>
      </c>
    </row>
    <row r="27" spans="1:12" ht="27" x14ac:dyDescent="0.2">
      <c r="A27" s="7" t="s">
        <v>317</v>
      </c>
      <c r="B27" s="6" t="s">
        <v>44</v>
      </c>
      <c r="C27" s="6" t="s">
        <v>318</v>
      </c>
      <c r="D27" s="80" t="s">
        <v>319</v>
      </c>
      <c r="E27" s="6" t="s">
        <v>290</v>
      </c>
      <c r="F27" s="10">
        <v>273.94</v>
      </c>
      <c r="G27" s="6" t="s">
        <v>142</v>
      </c>
      <c r="H27" s="6" t="s">
        <v>34</v>
      </c>
      <c r="I27" s="6" t="s">
        <v>270</v>
      </c>
      <c r="J27" s="42">
        <v>494.89</v>
      </c>
      <c r="K27" s="4">
        <v>2.5</v>
      </c>
      <c r="L27" s="9">
        <v>684.85</v>
      </c>
    </row>
    <row r="28" spans="1:12" x14ac:dyDescent="0.2">
      <c r="A28" s="7" t="s">
        <v>320</v>
      </c>
      <c r="B28" s="6" t="s">
        <v>87</v>
      </c>
      <c r="C28" s="6" t="s">
        <v>321</v>
      </c>
      <c r="D28" s="80"/>
      <c r="E28" s="6"/>
      <c r="F28" s="10">
        <v>273.94</v>
      </c>
      <c r="G28" s="6"/>
      <c r="H28" s="6"/>
      <c r="I28" s="6"/>
      <c r="J28" s="42">
        <v>494.89</v>
      </c>
      <c r="K28" s="4">
        <v>2.5</v>
      </c>
      <c r="L28" s="9">
        <v>684.85</v>
      </c>
    </row>
    <row r="29" spans="1:12" ht="25.35" customHeight="1" x14ac:dyDescent="0.2">
      <c r="A29" s="7" t="s">
        <v>154</v>
      </c>
      <c r="B29" s="6" t="s">
        <v>15</v>
      </c>
      <c r="C29" s="6">
        <v>310</v>
      </c>
      <c r="D29" s="129" t="s">
        <v>322</v>
      </c>
      <c r="E29" s="112" t="s">
        <v>323</v>
      </c>
      <c r="F29" s="10">
        <v>614</v>
      </c>
      <c r="G29" s="112" t="s">
        <v>324</v>
      </c>
      <c r="H29" s="112" t="s">
        <v>325</v>
      </c>
      <c r="I29" s="112" t="s">
        <v>127</v>
      </c>
      <c r="J29" s="42">
        <v>0</v>
      </c>
      <c r="K29" s="4">
        <v>3.5</v>
      </c>
      <c r="L29" s="9">
        <v>2149</v>
      </c>
    </row>
    <row r="30" spans="1:12" x14ac:dyDescent="0.2">
      <c r="A30" s="7" t="s">
        <v>326</v>
      </c>
      <c r="B30" s="6" t="s">
        <v>245</v>
      </c>
      <c r="C30" s="6" t="s">
        <v>327</v>
      </c>
      <c r="D30" s="129"/>
      <c r="E30" s="112"/>
      <c r="F30" s="10">
        <v>368.4</v>
      </c>
      <c r="G30" s="112"/>
      <c r="H30" s="112"/>
      <c r="I30" s="112"/>
      <c r="J30" s="42">
        <v>0</v>
      </c>
      <c r="K30" s="4">
        <v>3.5</v>
      </c>
      <c r="L30" s="9">
        <v>1289.4000000000001</v>
      </c>
    </row>
    <row r="31" spans="1:12" x14ac:dyDescent="0.2">
      <c r="A31" s="7" t="s">
        <v>160</v>
      </c>
      <c r="B31" s="6" t="s">
        <v>29</v>
      </c>
      <c r="C31" s="6" t="s">
        <v>161</v>
      </c>
      <c r="D31" s="129"/>
      <c r="E31" s="112"/>
      <c r="F31" s="10">
        <v>368.4</v>
      </c>
      <c r="G31" s="112"/>
      <c r="H31" s="112"/>
      <c r="I31" s="112"/>
      <c r="J31" s="42">
        <v>0</v>
      </c>
      <c r="K31" s="4">
        <v>3.5</v>
      </c>
      <c r="L31" s="10">
        <v>1289.4000000000001</v>
      </c>
    </row>
    <row r="32" spans="1:12" x14ac:dyDescent="0.2">
      <c r="A32" s="7" t="s">
        <v>162</v>
      </c>
      <c r="B32" s="6" t="s">
        <v>87</v>
      </c>
      <c r="C32" s="6" t="s">
        <v>163</v>
      </c>
      <c r="D32" s="129"/>
      <c r="E32" s="112"/>
      <c r="F32" s="10">
        <v>368.4</v>
      </c>
      <c r="G32" s="112"/>
      <c r="H32" s="112"/>
      <c r="I32" s="112"/>
      <c r="J32" s="42">
        <v>0</v>
      </c>
      <c r="K32" s="4">
        <v>3.5</v>
      </c>
      <c r="L32" s="9">
        <v>1289.4000000000001</v>
      </c>
    </row>
    <row r="33" spans="1:39" x14ac:dyDescent="0.2">
      <c r="A33" s="7" t="s">
        <v>164</v>
      </c>
      <c r="B33" s="6" t="s">
        <v>165</v>
      </c>
      <c r="C33" s="6" t="s">
        <v>166</v>
      </c>
      <c r="D33" s="129"/>
      <c r="E33" s="112"/>
      <c r="F33" s="10">
        <v>368.4</v>
      </c>
      <c r="G33" s="112"/>
      <c r="H33" s="112"/>
      <c r="I33" s="112"/>
      <c r="J33" s="42">
        <v>0</v>
      </c>
      <c r="K33" s="4">
        <v>3.5</v>
      </c>
      <c r="L33" s="9">
        <v>1289.4000000000001</v>
      </c>
    </row>
    <row r="34" spans="1:39" x14ac:dyDescent="0.2">
      <c r="A34" s="7" t="s">
        <v>169</v>
      </c>
      <c r="B34" s="6" t="s">
        <v>87</v>
      </c>
      <c r="C34" s="6" t="s">
        <v>170</v>
      </c>
      <c r="D34" s="129"/>
      <c r="E34" s="112"/>
      <c r="F34" s="10">
        <v>368.4</v>
      </c>
      <c r="G34" s="112"/>
      <c r="H34" s="112"/>
      <c r="I34" s="112"/>
      <c r="J34" s="42">
        <v>0</v>
      </c>
      <c r="K34" s="4">
        <v>3.5</v>
      </c>
      <c r="L34" s="9">
        <v>1289.4000000000001</v>
      </c>
    </row>
    <row r="35" spans="1:39" x14ac:dyDescent="0.2">
      <c r="A35" s="7" t="s">
        <v>328</v>
      </c>
      <c r="B35" s="76" t="s">
        <v>87</v>
      </c>
      <c r="C35" s="76" t="s">
        <v>329</v>
      </c>
      <c r="D35" s="129"/>
      <c r="E35" s="112"/>
      <c r="F35" s="10">
        <v>368.4</v>
      </c>
      <c r="G35" s="112"/>
      <c r="H35" s="112"/>
      <c r="I35" s="112"/>
      <c r="J35" s="42">
        <v>0</v>
      </c>
      <c r="K35" s="4">
        <v>3.5</v>
      </c>
      <c r="L35" s="9">
        <v>1289.4000000000001</v>
      </c>
    </row>
    <row r="36" spans="1:39" ht="27" x14ac:dyDescent="0.2">
      <c r="A36" s="7" t="s">
        <v>330</v>
      </c>
      <c r="B36" s="6" t="s">
        <v>15</v>
      </c>
      <c r="C36" s="6" t="s">
        <v>331</v>
      </c>
      <c r="D36" s="80" t="s">
        <v>332</v>
      </c>
      <c r="E36" s="6" t="s">
        <v>282</v>
      </c>
      <c r="F36" s="10">
        <v>614</v>
      </c>
      <c r="G36" s="6" t="s">
        <v>215</v>
      </c>
      <c r="H36" s="6" t="s">
        <v>313</v>
      </c>
      <c r="I36" s="6" t="s">
        <v>270</v>
      </c>
      <c r="J36" s="42">
        <v>1600.88</v>
      </c>
      <c r="K36" s="4">
        <v>4.5</v>
      </c>
      <c r="L36" s="9">
        <v>2763</v>
      </c>
    </row>
    <row r="37" spans="1:39" ht="27" x14ac:dyDescent="0.2">
      <c r="A37" s="7" t="s">
        <v>333</v>
      </c>
      <c r="B37" s="6" t="s">
        <v>15</v>
      </c>
      <c r="C37" s="6" t="s">
        <v>334</v>
      </c>
      <c r="D37" s="80" t="s">
        <v>335</v>
      </c>
      <c r="E37" s="6" t="s">
        <v>336</v>
      </c>
      <c r="F37" s="10">
        <v>614</v>
      </c>
      <c r="G37" s="6" t="s">
        <v>298</v>
      </c>
      <c r="H37" s="6" t="s">
        <v>337</v>
      </c>
      <c r="I37" s="6" t="s">
        <v>270</v>
      </c>
      <c r="J37" s="77">
        <v>2838.4</v>
      </c>
      <c r="K37" s="4">
        <v>2.5</v>
      </c>
      <c r="L37" s="9">
        <v>1535</v>
      </c>
    </row>
    <row r="38" spans="1:39" ht="27" x14ac:dyDescent="0.2">
      <c r="A38" s="7" t="s">
        <v>338</v>
      </c>
      <c r="B38" s="6" t="s">
        <v>53</v>
      </c>
      <c r="C38" s="6" t="s">
        <v>339</v>
      </c>
      <c r="D38" s="80" t="s">
        <v>340</v>
      </c>
      <c r="E38" s="6" t="s">
        <v>268</v>
      </c>
      <c r="F38" s="10">
        <v>614</v>
      </c>
      <c r="G38" s="6" t="s">
        <v>306</v>
      </c>
      <c r="H38" s="6" t="s">
        <v>341</v>
      </c>
      <c r="I38" s="6" t="s">
        <v>270</v>
      </c>
      <c r="J38" s="77">
        <v>684.88</v>
      </c>
      <c r="K38" s="4">
        <v>4.5</v>
      </c>
      <c r="L38" s="9">
        <v>2763</v>
      </c>
    </row>
    <row r="39" spans="1:39" x14ac:dyDescent="0.2">
      <c r="A39" s="7" t="s">
        <v>342</v>
      </c>
      <c r="B39" s="6" t="s">
        <v>15</v>
      </c>
      <c r="C39" s="6" t="s">
        <v>343</v>
      </c>
      <c r="D39" s="80"/>
      <c r="E39" s="6"/>
      <c r="F39" s="10">
        <v>614</v>
      </c>
      <c r="G39" s="6"/>
      <c r="H39" s="6"/>
      <c r="I39" s="6"/>
      <c r="J39" s="77">
        <v>684.88</v>
      </c>
      <c r="K39" s="4">
        <v>4.5</v>
      </c>
      <c r="L39" s="9">
        <v>2763</v>
      </c>
    </row>
    <row r="40" spans="1:39" ht="27" x14ac:dyDescent="0.2">
      <c r="A40" s="7" t="s">
        <v>344</v>
      </c>
      <c r="B40" s="6" t="s">
        <v>194</v>
      </c>
      <c r="C40" s="6"/>
      <c r="D40" s="80" t="s">
        <v>277</v>
      </c>
      <c r="E40" s="6" t="s">
        <v>278</v>
      </c>
      <c r="F40" s="10"/>
      <c r="G40" s="6" t="s">
        <v>345</v>
      </c>
      <c r="H40" s="6" t="s">
        <v>337</v>
      </c>
      <c r="I40" s="6" t="s">
        <v>270</v>
      </c>
      <c r="J40" s="42">
        <v>1343.9</v>
      </c>
      <c r="K40" s="4">
        <v>0</v>
      </c>
      <c r="L40" s="9">
        <v>0</v>
      </c>
    </row>
    <row r="41" spans="1:39" ht="27" x14ac:dyDescent="0.2">
      <c r="A41" s="7" t="s">
        <v>346</v>
      </c>
      <c r="B41" s="6" t="s">
        <v>194</v>
      </c>
      <c r="C41" s="6"/>
      <c r="D41" s="80" t="s">
        <v>277</v>
      </c>
      <c r="E41" s="6" t="s">
        <v>278</v>
      </c>
      <c r="F41" s="10"/>
      <c r="G41" s="6" t="s">
        <v>298</v>
      </c>
      <c r="H41" s="6" t="s">
        <v>298</v>
      </c>
      <c r="I41" s="6" t="s">
        <v>270</v>
      </c>
      <c r="J41" s="42">
        <v>1102.44</v>
      </c>
      <c r="K41" s="4">
        <v>0</v>
      </c>
      <c r="L41" s="9">
        <v>0</v>
      </c>
    </row>
    <row r="42" spans="1:39" ht="27" x14ac:dyDescent="0.2">
      <c r="A42" s="7" t="s">
        <v>185</v>
      </c>
      <c r="B42" s="6" t="s">
        <v>53</v>
      </c>
      <c r="C42" s="6">
        <v>185</v>
      </c>
      <c r="D42" s="80" t="s">
        <v>347</v>
      </c>
      <c r="E42" s="6" t="s">
        <v>348</v>
      </c>
      <c r="F42" s="10">
        <v>614</v>
      </c>
      <c r="G42" s="72" t="s">
        <v>296</v>
      </c>
      <c r="H42" s="72" t="s">
        <v>307</v>
      </c>
      <c r="I42" s="6" t="s">
        <v>349</v>
      </c>
      <c r="J42" s="42">
        <v>0</v>
      </c>
      <c r="K42" s="4">
        <v>2.5</v>
      </c>
      <c r="L42" s="9">
        <v>1535</v>
      </c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</row>
    <row r="43" spans="1:39" x14ac:dyDescent="0.2">
      <c r="A43" s="7" t="s">
        <v>190</v>
      </c>
      <c r="B43" s="6" t="s">
        <v>191</v>
      </c>
      <c r="C43" s="6" t="s">
        <v>192</v>
      </c>
      <c r="D43" s="80"/>
      <c r="E43" s="6"/>
      <c r="F43" s="10">
        <v>245.6</v>
      </c>
      <c r="G43" s="72"/>
      <c r="H43" s="72"/>
      <c r="I43" s="6"/>
      <c r="J43" s="42">
        <v>0</v>
      </c>
      <c r="K43" s="4">
        <v>2.5</v>
      </c>
      <c r="L43" s="9">
        <v>614</v>
      </c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</row>
    <row r="44" spans="1:39" ht="27" x14ac:dyDescent="0.2">
      <c r="A44" s="7" t="s">
        <v>350</v>
      </c>
      <c r="B44" s="6" t="s">
        <v>15</v>
      </c>
      <c r="C44" s="6">
        <v>3329</v>
      </c>
      <c r="D44" s="80" t="s">
        <v>351</v>
      </c>
      <c r="E44" s="6" t="s">
        <v>268</v>
      </c>
      <c r="F44" s="10">
        <v>614</v>
      </c>
      <c r="G44" s="6" t="s">
        <v>352</v>
      </c>
      <c r="H44" s="6" t="s">
        <v>353</v>
      </c>
      <c r="I44" s="6" t="s">
        <v>349</v>
      </c>
      <c r="J44" s="42">
        <v>0</v>
      </c>
      <c r="K44" s="4">
        <v>2.5</v>
      </c>
      <c r="L44" s="9">
        <v>1535</v>
      </c>
    </row>
    <row r="45" spans="1:39" ht="27" x14ac:dyDescent="0.2">
      <c r="A45" s="7" t="s">
        <v>38</v>
      </c>
      <c r="B45" s="6" t="s">
        <v>29</v>
      </c>
      <c r="C45" s="6" t="s">
        <v>39</v>
      </c>
      <c r="D45" s="80" t="s">
        <v>300</v>
      </c>
      <c r="E45" s="6" t="s">
        <v>354</v>
      </c>
      <c r="F45" s="10">
        <v>245.6</v>
      </c>
      <c r="G45" s="6" t="s">
        <v>324</v>
      </c>
      <c r="H45" s="6" t="s">
        <v>355</v>
      </c>
      <c r="I45" s="6" t="s">
        <v>349</v>
      </c>
      <c r="J45" s="42">
        <v>0</v>
      </c>
      <c r="K45" s="4">
        <v>4.5</v>
      </c>
      <c r="L45" s="9">
        <v>1105.2</v>
      </c>
    </row>
    <row r="46" spans="1:39" x14ac:dyDescent="0.2">
      <c r="A46" s="7" t="s">
        <v>36</v>
      </c>
      <c r="B46" s="6" t="s">
        <v>29</v>
      </c>
      <c r="C46" s="6" t="s">
        <v>37</v>
      </c>
      <c r="D46" s="80"/>
      <c r="E46" s="6"/>
      <c r="F46" s="10">
        <v>245.6</v>
      </c>
      <c r="G46" s="6"/>
      <c r="H46" s="6"/>
      <c r="I46" s="6"/>
      <c r="J46" s="42">
        <v>0</v>
      </c>
      <c r="K46" s="4">
        <v>4.5</v>
      </c>
      <c r="L46" s="9">
        <v>1105.2</v>
      </c>
    </row>
    <row r="47" spans="1:39" ht="27" x14ac:dyDescent="0.2">
      <c r="A47" s="7" t="s">
        <v>356</v>
      </c>
      <c r="B47" s="6" t="s">
        <v>194</v>
      </c>
      <c r="C47" s="6"/>
      <c r="D47" s="80" t="s">
        <v>277</v>
      </c>
      <c r="E47" s="6" t="s">
        <v>278</v>
      </c>
      <c r="F47" s="10"/>
      <c r="G47" s="6" t="s">
        <v>357</v>
      </c>
      <c r="H47" s="6" t="s">
        <v>358</v>
      </c>
      <c r="I47" s="6" t="s">
        <v>270</v>
      </c>
      <c r="J47" s="42">
        <v>2032.4</v>
      </c>
      <c r="K47" s="4">
        <v>0</v>
      </c>
      <c r="L47" s="9">
        <v>0</v>
      </c>
    </row>
    <row r="48" spans="1:39" ht="27" x14ac:dyDescent="0.2">
      <c r="A48" s="7" t="s">
        <v>359</v>
      </c>
      <c r="B48" s="6" t="s">
        <v>194</v>
      </c>
      <c r="C48" s="6"/>
      <c r="D48" s="80" t="s">
        <v>277</v>
      </c>
      <c r="E48" s="6" t="s">
        <v>278</v>
      </c>
      <c r="F48" s="10"/>
      <c r="G48" s="6" t="s">
        <v>357</v>
      </c>
      <c r="H48" s="6" t="s">
        <v>360</v>
      </c>
      <c r="I48" s="6" t="s">
        <v>270</v>
      </c>
      <c r="J48" s="42">
        <v>2567.4</v>
      </c>
      <c r="K48" s="4">
        <v>0</v>
      </c>
      <c r="L48" s="9">
        <v>0</v>
      </c>
    </row>
    <row r="49" spans="1:12" x14ac:dyDescent="0.2">
      <c r="A49" s="7" t="s">
        <v>361</v>
      </c>
      <c r="B49" s="6" t="s">
        <v>194</v>
      </c>
      <c r="C49" s="6"/>
      <c r="D49" s="80"/>
      <c r="E49" s="6"/>
      <c r="F49" s="10"/>
      <c r="G49" s="6"/>
      <c r="H49" s="6"/>
      <c r="I49" s="6"/>
      <c r="J49" s="42">
        <v>1806.88</v>
      </c>
      <c r="K49" s="4">
        <v>0</v>
      </c>
      <c r="L49" s="9">
        <v>0</v>
      </c>
    </row>
    <row r="50" spans="1:12" ht="27" x14ac:dyDescent="0.2">
      <c r="A50" s="7" t="s">
        <v>362</v>
      </c>
      <c r="B50" s="6" t="s">
        <v>194</v>
      </c>
      <c r="C50" s="6"/>
      <c r="D50" s="80" t="s">
        <v>277</v>
      </c>
      <c r="E50" s="6" t="s">
        <v>278</v>
      </c>
      <c r="F50" s="10"/>
      <c r="G50" s="6" t="s">
        <v>360</v>
      </c>
      <c r="H50" s="6" t="s">
        <v>360</v>
      </c>
      <c r="I50" s="6" t="s">
        <v>270</v>
      </c>
      <c r="J50" s="42">
        <v>3413.4</v>
      </c>
      <c r="K50" s="4">
        <v>0</v>
      </c>
      <c r="L50" s="9">
        <v>0</v>
      </c>
    </row>
    <row r="51" spans="1:12" ht="27" x14ac:dyDescent="0.2">
      <c r="A51" s="7" t="s">
        <v>363</v>
      </c>
      <c r="B51" s="6" t="s">
        <v>194</v>
      </c>
      <c r="C51" s="6"/>
      <c r="D51" s="80" t="s">
        <v>277</v>
      </c>
      <c r="E51" s="6" t="s">
        <v>278</v>
      </c>
      <c r="F51" s="10"/>
      <c r="G51" s="6" t="s">
        <v>357</v>
      </c>
      <c r="H51" s="6" t="s">
        <v>360</v>
      </c>
      <c r="I51" s="6" t="s">
        <v>270</v>
      </c>
      <c r="J51" s="42">
        <v>2730.4</v>
      </c>
      <c r="K51" s="4">
        <v>0</v>
      </c>
      <c r="L51" s="9">
        <v>0</v>
      </c>
    </row>
    <row r="52" spans="1:12" ht="27" x14ac:dyDescent="0.2">
      <c r="A52" s="7" t="s">
        <v>364</v>
      </c>
      <c r="B52" s="6" t="s">
        <v>194</v>
      </c>
      <c r="C52" s="6"/>
      <c r="D52" s="80" t="s">
        <v>365</v>
      </c>
      <c r="E52" s="6" t="s">
        <v>278</v>
      </c>
      <c r="F52" s="10"/>
      <c r="G52" s="6" t="s">
        <v>295</v>
      </c>
      <c r="H52" s="6" t="s">
        <v>296</v>
      </c>
      <c r="I52" s="6" t="s">
        <v>270</v>
      </c>
      <c r="J52" s="42">
        <v>931.4</v>
      </c>
      <c r="K52" s="4">
        <v>0</v>
      </c>
      <c r="L52" s="9">
        <v>0</v>
      </c>
    </row>
    <row r="53" spans="1:12" ht="27" x14ac:dyDescent="0.2">
      <c r="A53" s="7" t="s">
        <v>28</v>
      </c>
      <c r="B53" s="6" t="s">
        <v>29</v>
      </c>
      <c r="C53" s="6" t="s">
        <v>30</v>
      </c>
      <c r="D53" s="80" t="s">
        <v>366</v>
      </c>
      <c r="E53" s="6" t="s">
        <v>367</v>
      </c>
      <c r="F53" s="10">
        <v>368.4</v>
      </c>
      <c r="G53" s="6" t="s">
        <v>368</v>
      </c>
      <c r="H53" s="6" t="s">
        <v>369</v>
      </c>
      <c r="I53" s="6" t="s">
        <v>270</v>
      </c>
      <c r="J53" s="42">
        <v>1751.28</v>
      </c>
      <c r="K53" s="4">
        <v>4.5</v>
      </c>
      <c r="L53" s="9">
        <v>1657.8</v>
      </c>
    </row>
    <row r="54" spans="1:12" x14ac:dyDescent="0.2">
      <c r="A54" s="7" t="s">
        <v>302</v>
      </c>
      <c r="B54" s="6" t="s">
        <v>29</v>
      </c>
      <c r="C54" s="6" t="s">
        <v>303</v>
      </c>
      <c r="D54" s="80"/>
      <c r="E54" s="6"/>
      <c r="F54" s="10">
        <v>368.4</v>
      </c>
      <c r="G54" s="6"/>
      <c r="H54" s="6"/>
      <c r="I54" s="6"/>
      <c r="J54" s="42">
        <v>1751.28</v>
      </c>
      <c r="K54" s="4">
        <v>4.5</v>
      </c>
      <c r="L54" s="9">
        <v>1657.8</v>
      </c>
    </row>
    <row r="55" spans="1:12" ht="27" x14ac:dyDescent="0.2">
      <c r="A55" s="7" t="s">
        <v>173</v>
      </c>
      <c r="B55" s="6" t="s">
        <v>29</v>
      </c>
      <c r="C55" s="6">
        <v>1609</v>
      </c>
      <c r="D55" s="80" t="s">
        <v>300</v>
      </c>
      <c r="E55" s="6" t="s">
        <v>297</v>
      </c>
      <c r="F55" s="10">
        <v>368.4</v>
      </c>
      <c r="G55" s="6" t="s">
        <v>292</v>
      </c>
      <c r="H55" s="6" t="s">
        <v>296</v>
      </c>
      <c r="I55" s="6" t="s">
        <v>127</v>
      </c>
      <c r="J55" s="42">
        <v>0</v>
      </c>
      <c r="K55" s="4">
        <v>4.5</v>
      </c>
      <c r="L55" s="9">
        <v>1657.8</v>
      </c>
    </row>
    <row r="56" spans="1:12" x14ac:dyDescent="0.2">
      <c r="A56" s="7" t="s">
        <v>43</v>
      </c>
      <c r="B56" s="6" t="s">
        <v>44</v>
      </c>
      <c r="C56" s="6" t="s">
        <v>45</v>
      </c>
      <c r="D56" s="80"/>
      <c r="E56" s="6"/>
      <c r="F56" s="10">
        <v>368.4</v>
      </c>
      <c r="G56" s="6"/>
      <c r="H56" s="6"/>
      <c r="I56" s="6"/>
      <c r="J56" s="75">
        <v>0</v>
      </c>
      <c r="K56" s="4">
        <v>4.5</v>
      </c>
      <c r="L56" s="9">
        <v>1657.8</v>
      </c>
    </row>
    <row r="57" spans="1:12" ht="27" x14ac:dyDescent="0.2">
      <c r="A57" s="7" t="s">
        <v>117</v>
      </c>
      <c r="B57" s="6" t="s">
        <v>15</v>
      </c>
      <c r="C57" s="6" t="s">
        <v>118</v>
      </c>
      <c r="D57" s="80" t="s">
        <v>304</v>
      </c>
      <c r="E57" s="6" t="s">
        <v>305</v>
      </c>
      <c r="F57" s="10">
        <v>614</v>
      </c>
      <c r="G57" s="6" t="s">
        <v>370</v>
      </c>
      <c r="H57" s="6" t="s">
        <v>371</v>
      </c>
      <c r="I57" s="6" t="s">
        <v>270</v>
      </c>
      <c r="J57" s="75">
        <v>961.28</v>
      </c>
      <c r="K57" s="4">
        <v>5.5</v>
      </c>
      <c r="L57" s="9">
        <v>3377</v>
      </c>
    </row>
    <row r="58" spans="1:12" ht="25.35" customHeight="1" x14ac:dyDescent="0.2">
      <c r="A58" s="7" t="s">
        <v>154</v>
      </c>
      <c r="B58" s="6" t="s">
        <v>15</v>
      </c>
      <c r="C58" s="6">
        <v>310</v>
      </c>
      <c r="D58" s="129" t="s">
        <v>372</v>
      </c>
      <c r="E58" s="112" t="s">
        <v>373</v>
      </c>
      <c r="F58" s="10">
        <v>614</v>
      </c>
      <c r="G58" s="112" t="s">
        <v>368</v>
      </c>
      <c r="H58" s="112" t="s">
        <v>374</v>
      </c>
      <c r="I58" s="112" t="s">
        <v>127</v>
      </c>
      <c r="J58" s="42">
        <v>0</v>
      </c>
      <c r="K58" s="4">
        <v>5.5</v>
      </c>
      <c r="L58" s="9">
        <v>3377</v>
      </c>
    </row>
    <row r="59" spans="1:12" ht="27" x14ac:dyDescent="0.2">
      <c r="A59" s="7" t="s">
        <v>375</v>
      </c>
      <c r="B59" s="6" t="s">
        <v>23</v>
      </c>
      <c r="C59" s="6" t="s">
        <v>376</v>
      </c>
      <c r="D59" s="129"/>
      <c r="E59" s="112"/>
      <c r="F59" s="10">
        <v>368.4</v>
      </c>
      <c r="G59" s="112"/>
      <c r="H59" s="112"/>
      <c r="I59" s="112"/>
      <c r="J59" s="42">
        <v>0</v>
      </c>
      <c r="K59" s="4">
        <v>5.5</v>
      </c>
      <c r="L59" s="9">
        <v>2026.2</v>
      </c>
    </row>
    <row r="60" spans="1:12" x14ac:dyDescent="0.2">
      <c r="A60" s="7" t="s">
        <v>160</v>
      </c>
      <c r="B60" s="6" t="s">
        <v>29</v>
      </c>
      <c r="C60" s="6" t="s">
        <v>161</v>
      </c>
      <c r="D60" s="129"/>
      <c r="E60" s="112"/>
      <c r="F60" s="10">
        <v>368.4</v>
      </c>
      <c r="G60" s="112"/>
      <c r="H60" s="112"/>
      <c r="I60" s="112"/>
      <c r="J60" s="42">
        <v>0</v>
      </c>
      <c r="K60" s="4">
        <v>5.5</v>
      </c>
      <c r="L60" s="9">
        <v>2026.2</v>
      </c>
    </row>
    <row r="61" spans="1:12" x14ac:dyDescent="0.2">
      <c r="A61" s="7" t="s">
        <v>162</v>
      </c>
      <c r="B61" s="6" t="s">
        <v>87</v>
      </c>
      <c r="C61" s="6" t="s">
        <v>163</v>
      </c>
      <c r="D61" s="129"/>
      <c r="E61" s="112"/>
      <c r="F61" s="10">
        <v>368.4</v>
      </c>
      <c r="G61" s="112"/>
      <c r="H61" s="112"/>
      <c r="I61" s="112"/>
      <c r="J61" s="42">
        <v>0</v>
      </c>
      <c r="K61" s="4">
        <v>5.5</v>
      </c>
      <c r="L61" s="9">
        <v>2026.2</v>
      </c>
    </row>
    <row r="62" spans="1:12" x14ac:dyDescent="0.2">
      <c r="A62" s="7" t="s">
        <v>164</v>
      </c>
      <c r="B62" s="6" t="s">
        <v>165</v>
      </c>
      <c r="C62" s="6" t="s">
        <v>166</v>
      </c>
      <c r="D62" s="129"/>
      <c r="E62" s="112"/>
      <c r="F62" s="10">
        <v>368.4</v>
      </c>
      <c r="G62" s="112"/>
      <c r="H62" s="112"/>
      <c r="I62" s="112"/>
      <c r="J62" s="42">
        <v>0</v>
      </c>
      <c r="K62" s="4">
        <v>5.5</v>
      </c>
      <c r="L62" s="9">
        <v>2026.2</v>
      </c>
    </row>
    <row r="63" spans="1:12" x14ac:dyDescent="0.2">
      <c r="A63" s="7" t="s">
        <v>169</v>
      </c>
      <c r="B63" s="6" t="s">
        <v>87</v>
      </c>
      <c r="C63" s="6" t="s">
        <v>170</v>
      </c>
      <c r="D63" s="129"/>
      <c r="E63" s="112"/>
      <c r="F63" s="10">
        <v>368.4</v>
      </c>
      <c r="G63" s="112"/>
      <c r="H63" s="112"/>
      <c r="I63" s="112"/>
      <c r="J63" s="42">
        <v>0</v>
      </c>
      <c r="K63" s="4">
        <v>5.5</v>
      </c>
      <c r="L63" s="9">
        <v>2026.2</v>
      </c>
    </row>
    <row r="64" spans="1:12" x14ac:dyDescent="0.2">
      <c r="A64" s="7" t="s">
        <v>328</v>
      </c>
      <c r="B64" s="76" t="s">
        <v>87</v>
      </c>
      <c r="C64" s="76" t="s">
        <v>329</v>
      </c>
      <c r="D64" s="129"/>
      <c r="E64" s="112"/>
      <c r="F64" s="10">
        <v>368.4</v>
      </c>
      <c r="G64" s="112"/>
      <c r="H64" s="112"/>
      <c r="I64" s="112"/>
      <c r="J64" s="42">
        <v>0</v>
      </c>
      <c r="K64" s="4">
        <v>5.5</v>
      </c>
      <c r="L64" s="9">
        <v>2026.2</v>
      </c>
    </row>
    <row r="65" spans="1:45" x14ac:dyDescent="0.2">
      <c r="A65" s="7" t="s">
        <v>377</v>
      </c>
      <c r="B65" s="6" t="s">
        <v>378</v>
      </c>
      <c r="C65" s="6" t="s">
        <v>379</v>
      </c>
      <c r="D65" s="129"/>
      <c r="E65" s="112"/>
      <c r="F65" s="10">
        <v>368.4</v>
      </c>
      <c r="G65" s="112"/>
      <c r="H65" s="112"/>
      <c r="I65" s="112"/>
      <c r="J65" s="42">
        <v>0</v>
      </c>
      <c r="K65" s="4">
        <v>5.5</v>
      </c>
      <c r="L65" s="9">
        <v>2026.2</v>
      </c>
    </row>
    <row r="66" spans="1:45" x14ac:dyDescent="0.2">
      <c r="A66" s="7" t="s">
        <v>380</v>
      </c>
      <c r="B66" s="6" t="s">
        <v>381</v>
      </c>
      <c r="C66" s="6" t="s">
        <v>382</v>
      </c>
      <c r="D66" s="129"/>
      <c r="E66" s="112"/>
      <c r="F66" s="10">
        <v>368.4</v>
      </c>
      <c r="G66" s="112"/>
      <c r="H66" s="112"/>
      <c r="I66" s="112"/>
      <c r="J66" s="42">
        <v>0</v>
      </c>
      <c r="K66" s="4">
        <v>5.5</v>
      </c>
      <c r="L66" s="9">
        <v>2026.2</v>
      </c>
    </row>
    <row r="67" spans="1:45" ht="14.85" customHeight="1" x14ac:dyDescent="0.2">
      <c r="A67" s="7" t="s">
        <v>383</v>
      </c>
      <c r="B67" s="6" t="s">
        <v>15</v>
      </c>
      <c r="C67" s="6" t="s">
        <v>384</v>
      </c>
      <c r="D67" s="129" t="s">
        <v>385</v>
      </c>
      <c r="E67" s="112" t="s">
        <v>278</v>
      </c>
      <c r="F67" s="10">
        <v>614</v>
      </c>
      <c r="G67" s="112" t="s">
        <v>386</v>
      </c>
      <c r="H67" s="112" t="s">
        <v>387</v>
      </c>
      <c r="I67" s="112" t="s">
        <v>172</v>
      </c>
      <c r="J67" s="42">
        <v>0</v>
      </c>
      <c r="K67" s="4">
        <v>5.5</v>
      </c>
      <c r="L67" s="9">
        <v>3377</v>
      </c>
    </row>
    <row r="68" spans="1:45" x14ac:dyDescent="0.2">
      <c r="A68" s="7" t="s">
        <v>388</v>
      </c>
      <c r="B68" s="6" t="s">
        <v>15</v>
      </c>
      <c r="C68" s="6" t="s">
        <v>389</v>
      </c>
      <c r="D68" s="129"/>
      <c r="E68" s="112"/>
      <c r="F68" s="10">
        <v>614</v>
      </c>
      <c r="G68" s="112"/>
      <c r="H68" s="112"/>
      <c r="I68" s="112"/>
      <c r="J68" s="42">
        <v>0</v>
      </c>
      <c r="K68" s="4">
        <v>5.5</v>
      </c>
      <c r="L68" s="9">
        <v>3377</v>
      </c>
    </row>
    <row r="69" spans="1:45" x14ac:dyDescent="0.2">
      <c r="A69" s="7" t="s">
        <v>390</v>
      </c>
      <c r="B69" s="6" t="s">
        <v>15</v>
      </c>
      <c r="C69" s="6" t="s">
        <v>391</v>
      </c>
      <c r="D69" s="129"/>
      <c r="E69" s="112"/>
      <c r="F69" s="10">
        <v>614</v>
      </c>
      <c r="G69" s="112"/>
      <c r="H69" s="112"/>
      <c r="I69" s="112"/>
      <c r="J69" s="42">
        <v>0</v>
      </c>
      <c r="K69" s="4">
        <v>5.5</v>
      </c>
      <c r="L69" s="9">
        <v>3377</v>
      </c>
    </row>
    <row r="70" spans="1:45" x14ac:dyDescent="0.2">
      <c r="A70" s="7" t="s">
        <v>392</v>
      </c>
      <c r="B70" s="6" t="s">
        <v>15</v>
      </c>
      <c r="C70" s="6" t="s">
        <v>393</v>
      </c>
      <c r="D70" s="129"/>
      <c r="E70" s="112"/>
      <c r="F70" s="10">
        <v>614</v>
      </c>
      <c r="G70" s="112"/>
      <c r="H70" s="112"/>
      <c r="I70" s="112"/>
      <c r="J70" s="42">
        <v>0</v>
      </c>
      <c r="K70" s="4">
        <v>5.5</v>
      </c>
      <c r="L70" s="9">
        <v>3377</v>
      </c>
    </row>
    <row r="71" spans="1:45" ht="14.85" customHeight="1" x14ac:dyDescent="0.2">
      <c r="A71" s="7" t="s">
        <v>135</v>
      </c>
      <c r="B71" s="6" t="s">
        <v>69</v>
      </c>
      <c r="C71" s="6" t="s">
        <v>136</v>
      </c>
      <c r="D71" s="129" t="s">
        <v>394</v>
      </c>
      <c r="E71" s="112" t="s">
        <v>395</v>
      </c>
      <c r="F71" s="10">
        <v>245.6</v>
      </c>
      <c r="G71" s="112" t="s">
        <v>368</v>
      </c>
      <c r="H71" s="112" t="s">
        <v>369</v>
      </c>
      <c r="I71" s="112" t="s">
        <v>172</v>
      </c>
      <c r="J71" s="42">
        <v>0</v>
      </c>
      <c r="K71" s="4">
        <v>4.5</v>
      </c>
      <c r="L71" s="9">
        <v>1105.2</v>
      </c>
    </row>
    <row r="72" spans="1:45" x14ac:dyDescent="0.2">
      <c r="A72" s="7" t="s">
        <v>139</v>
      </c>
      <c r="B72" s="6" t="s">
        <v>69</v>
      </c>
      <c r="C72" s="6" t="s">
        <v>140</v>
      </c>
      <c r="D72" s="129"/>
      <c r="E72" s="112"/>
      <c r="F72" s="10">
        <v>245.6</v>
      </c>
      <c r="G72" s="112"/>
      <c r="H72" s="112"/>
      <c r="I72" s="112"/>
      <c r="J72" s="42">
        <v>0</v>
      </c>
      <c r="K72" s="4">
        <v>4.5</v>
      </c>
      <c r="L72" s="9">
        <v>1105.2</v>
      </c>
    </row>
    <row r="73" spans="1:45" x14ac:dyDescent="0.2">
      <c r="A73" s="7" t="s">
        <v>46</v>
      </c>
      <c r="B73" s="6" t="s">
        <v>47</v>
      </c>
      <c r="C73" s="6" t="s">
        <v>48</v>
      </c>
      <c r="D73" s="129"/>
      <c r="E73" s="112"/>
      <c r="F73" s="10">
        <v>245.6</v>
      </c>
      <c r="G73" s="112"/>
      <c r="H73" s="112"/>
      <c r="I73" s="112"/>
      <c r="J73" s="42">
        <v>0</v>
      </c>
      <c r="K73" s="4">
        <v>4.5</v>
      </c>
      <c r="L73" s="9">
        <v>1105.2</v>
      </c>
    </row>
    <row r="74" spans="1:45" x14ac:dyDescent="0.2">
      <c r="A74" s="7" t="s">
        <v>49</v>
      </c>
      <c r="B74" s="6" t="s">
        <v>50</v>
      </c>
      <c r="C74" s="6" t="s">
        <v>51</v>
      </c>
      <c r="D74" s="129"/>
      <c r="E74" s="112"/>
      <c r="F74" s="10">
        <v>245.6</v>
      </c>
      <c r="G74" s="112"/>
      <c r="H74" s="112"/>
      <c r="I74" s="112"/>
      <c r="J74" s="42">
        <v>0</v>
      </c>
      <c r="K74" s="4">
        <v>4.5</v>
      </c>
      <c r="L74" s="9">
        <v>1105.2</v>
      </c>
    </row>
    <row r="75" spans="1:45" ht="27" x14ac:dyDescent="0.2">
      <c r="A75" s="7" t="s">
        <v>108</v>
      </c>
      <c r="B75" s="6" t="s">
        <v>109</v>
      </c>
      <c r="C75" s="6" t="s">
        <v>110</v>
      </c>
      <c r="D75" s="80" t="s">
        <v>396</v>
      </c>
      <c r="E75" s="6" t="s">
        <v>290</v>
      </c>
      <c r="F75" s="10">
        <v>368.4</v>
      </c>
      <c r="G75" s="72" t="s">
        <v>370</v>
      </c>
      <c r="H75" s="72" t="s">
        <v>397</v>
      </c>
      <c r="I75" s="6" t="s">
        <v>172</v>
      </c>
      <c r="J75" s="42">
        <v>0</v>
      </c>
      <c r="K75" s="4">
        <v>4.5</v>
      </c>
      <c r="L75" s="9">
        <v>1657.8</v>
      </c>
    </row>
    <row r="76" spans="1:45" ht="38.25" x14ac:dyDescent="0.2">
      <c r="A76" s="7" t="s">
        <v>302</v>
      </c>
      <c r="B76" s="6" t="s">
        <v>29</v>
      </c>
      <c r="C76" s="6" t="s">
        <v>303</v>
      </c>
      <c r="D76" s="80" t="s">
        <v>398</v>
      </c>
      <c r="E76" s="6" t="s">
        <v>399</v>
      </c>
      <c r="F76" s="10">
        <v>245.6</v>
      </c>
      <c r="G76" s="72">
        <v>43283</v>
      </c>
      <c r="H76" s="72">
        <v>43285</v>
      </c>
      <c r="I76" s="6" t="s">
        <v>349</v>
      </c>
      <c r="J76" s="42">
        <v>0</v>
      </c>
      <c r="K76" s="4">
        <v>2.5</v>
      </c>
      <c r="L76" s="9">
        <v>614</v>
      </c>
    </row>
    <row r="77" spans="1:45" x14ac:dyDescent="0.2">
      <c r="A77" s="7"/>
      <c r="B77" s="6"/>
      <c r="C77" s="6"/>
      <c r="D77" s="80"/>
      <c r="E77" s="6"/>
      <c r="F77" s="6"/>
      <c r="G77" s="6"/>
      <c r="H77" s="6"/>
      <c r="I77" s="6"/>
      <c r="J77" s="7"/>
      <c r="K77" s="7"/>
      <c r="L77" s="7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</row>
    <row r="78" spans="1:45" x14ac:dyDescent="0.2">
      <c r="A78" s="13"/>
      <c r="B78" s="15"/>
      <c r="C78" s="15"/>
      <c r="D78" s="15"/>
      <c r="E78" s="15"/>
      <c r="F78" s="15"/>
      <c r="G78" s="79"/>
      <c r="H78" s="79"/>
      <c r="I78" s="19"/>
      <c r="J78" s="64">
        <f>SUM(J4:J76)</f>
        <v>50657.760000000002</v>
      </c>
      <c r="K78" s="64">
        <f>SUM(K4:K76)</f>
        <v>284</v>
      </c>
      <c r="L78" s="64">
        <f>SUM(L4:L76)</f>
        <v>111586.80999999997</v>
      </c>
    </row>
  </sheetData>
  <mergeCells count="40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5:D6"/>
    <mergeCell ref="E5:E6"/>
    <mergeCell ref="G5:G6"/>
    <mergeCell ref="H5:H6"/>
    <mergeCell ref="I5:I6"/>
    <mergeCell ref="D8:D9"/>
    <mergeCell ref="E8:E9"/>
    <mergeCell ref="G8:G9"/>
    <mergeCell ref="H8:H9"/>
    <mergeCell ref="I8:I9"/>
    <mergeCell ref="D29:D35"/>
    <mergeCell ref="E29:E35"/>
    <mergeCell ref="G29:G35"/>
    <mergeCell ref="H29:H35"/>
    <mergeCell ref="I29:I35"/>
    <mergeCell ref="D58:D66"/>
    <mergeCell ref="E58:E66"/>
    <mergeCell ref="G58:G66"/>
    <mergeCell ref="H58:H66"/>
    <mergeCell ref="I58:I66"/>
    <mergeCell ref="D67:D70"/>
    <mergeCell ref="E67:E70"/>
    <mergeCell ref="G67:G70"/>
    <mergeCell ref="H67:H70"/>
    <mergeCell ref="I67:I70"/>
    <mergeCell ref="D71:D74"/>
    <mergeCell ref="E71:E74"/>
    <mergeCell ref="G71:G74"/>
    <mergeCell ref="H71:H74"/>
    <mergeCell ref="I71:I74"/>
  </mergeCells>
  <pageMargins left="0.51180555555555496" right="0.51180555555555496" top="0.78749999999999998" bottom="0.78749999999999998" header="0.51180555555555496" footer="0.51180555555555496"/>
  <pageSetup paperSize="9" scale="80" firstPageNumber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Normal="100" zoomScalePageLayoutView="60" workbookViewId="0">
      <selection activeCell="D70" sqref="D70:D72"/>
    </sheetView>
  </sheetViews>
  <sheetFormatPr defaultRowHeight="14.25" x14ac:dyDescent="0.2"/>
  <cols>
    <col min="1" max="1" width="21.5"/>
    <col min="2" max="2" width="12.125" customWidth="1"/>
    <col min="3" max="3" width="7.625"/>
    <col min="4" max="4" width="19.25" customWidth="1"/>
    <col min="5" max="5" width="11.875" customWidth="1"/>
    <col min="6" max="6" width="11.5" customWidth="1"/>
    <col min="7" max="7" width="6.625"/>
    <col min="8" max="8" width="7.375"/>
    <col min="9" max="9" width="9.5" customWidth="1"/>
    <col min="10" max="10" width="11.75" bestFit="1" customWidth="1"/>
    <col min="11" max="11" width="7.625" bestFit="1" customWidth="1"/>
    <col min="12" max="12" width="10.625"/>
    <col min="13" max="1025" width="8.75"/>
  </cols>
  <sheetData>
    <row r="1" spans="1:12" ht="18" x14ac:dyDescent="0.2">
      <c r="A1" s="132" t="s">
        <v>400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2" ht="14.25" customHeight="1" x14ac:dyDescent="0.2">
      <c r="A2" s="119" t="s">
        <v>0</v>
      </c>
      <c r="B2" s="119" t="s">
        <v>1</v>
      </c>
      <c r="C2" s="119" t="s">
        <v>401</v>
      </c>
      <c r="D2" s="119" t="s">
        <v>3</v>
      </c>
      <c r="E2" s="119" t="s">
        <v>4</v>
      </c>
      <c r="F2" s="120" t="s">
        <v>5</v>
      </c>
      <c r="G2" s="119" t="s">
        <v>6</v>
      </c>
      <c r="H2" s="119"/>
      <c r="I2" s="119" t="s">
        <v>7</v>
      </c>
      <c r="J2" s="119"/>
      <c r="K2" s="119" t="s">
        <v>8</v>
      </c>
      <c r="L2" s="119"/>
    </row>
    <row r="3" spans="1:12" ht="43.9" customHeight="1" x14ac:dyDescent="0.25">
      <c r="A3" s="119"/>
      <c r="B3" s="119"/>
      <c r="C3" s="119"/>
      <c r="D3" s="119"/>
      <c r="E3" s="119"/>
      <c r="F3" s="119"/>
      <c r="G3" s="1" t="s">
        <v>9</v>
      </c>
      <c r="H3" s="1" t="s">
        <v>10</v>
      </c>
      <c r="I3" s="1" t="s">
        <v>11</v>
      </c>
      <c r="J3" s="81" t="s">
        <v>12</v>
      </c>
      <c r="K3" s="1" t="s">
        <v>13</v>
      </c>
      <c r="L3" s="1" t="s">
        <v>12</v>
      </c>
    </row>
    <row r="4" spans="1:12" ht="27" x14ac:dyDescent="0.25">
      <c r="A4" s="82" t="s">
        <v>317</v>
      </c>
      <c r="B4" s="83" t="s">
        <v>44</v>
      </c>
      <c r="C4" s="83" t="s">
        <v>318</v>
      </c>
      <c r="D4" s="7" t="s">
        <v>402</v>
      </c>
      <c r="E4" s="83" t="s">
        <v>290</v>
      </c>
      <c r="F4" s="84">
        <f t="shared" ref="F4:F35" si="0">L4/K4</f>
        <v>263.18</v>
      </c>
      <c r="G4" s="6" t="s">
        <v>403</v>
      </c>
      <c r="H4" s="6" t="s">
        <v>404</v>
      </c>
      <c r="I4" s="6" t="s">
        <v>1316</v>
      </c>
      <c r="J4" s="156">
        <v>0</v>
      </c>
      <c r="K4" s="157">
        <v>1.5</v>
      </c>
      <c r="L4" s="158">
        <v>394.77</v>
      </c>
    </row>
    <row r="5" spans="1:12" ht="27" x14ac:dyDescent="0.25">
      <c r="A5" s="82" t="s">
        <v>406</v>
      </c>
      <c r="B5" s="6" t="s">
        <v>407</v>
      </c>
      <c r="C5" s="4" t="s">
        <v>408</v>
      </c>
      <c r="D5" s="7" t="s">
        <v>409</v>
      </c>
      <c r="E5" s="83" t="s">
        <v>373</v>
      </c>
      <c r="F5" s="84">
        <f t="shared" si="0"/>
        <v>245.60000000000002</v>
      </c>
      <c r="G5" s="6" t="s">
        <v>189</v>
      </c>
      <c r="H5" s="6" t="s">
        <v>157</v>
      </c>
      <c r="I5" s="6" t="s">
        <v>410</v>
      </c>
      <c r="J5" s="156">
        <v>0</v>
      </c>
      <c r="K5" s="157">
        <v>6.5</v>
      </c>
      <c r="L5" s="158">
        <v>1596.4</v>
      </c>
    </row>
    <row r="6" spans="1:12" ht="25.35" customHeight="1" x14ac:dyDescent="0.25">
      <c r="A6" s="82" t="s">
        <v>330</v>
      </c>
      <c r="B6" s="83" t="s">
        <v>15</v>
      </c>
      <c r="C6" s="83" t="s">
        <v>331</v>
      </c>
      <c r="D6" s="111" t="s">
        <v>411</v>
      </c>
      <c r="E6" s="112" t="s">
        <v>336</v>
      </c>
      <c r="F6" s="84">
        <f t="shared" si="0"/>
        <v>614</v>
      </c>
      <c r="G6" s="112" t="s">
        <v>412</v>
      </c>
      <c r="H6" s="112" t="s">
        <v>369</v>
      </c>
      <c r="I6" s="6" t="s">
        <v>413</v>
      </c>
      <c r="J6" s="156">
        <v>2572.4</v>
      </c>
      <c r="K6" s="157">
        <v>3.5</v>
      </c>
      <c r="L6" s="158">
        <v>2149</v>
      </c>
    </row>
    <row r="7" spans="1:12" ht="27" x14ac:dyDescent="0.25">
      <c r="A7" s="82" t="s">
        <v>414</v>
      </c>
      <c r="B7" s="83" t="s">
        <v>245</v>
      </c>
      <c r="C7" s="83" t="s">
        <v>415</v>
      </c>
      <c r="D7" s="111"/>
      <c r="E7" s="112"/>
      <c r="F7" s="84">
        <f t="shared" si="0"/>
        <v>368.40000000000003</v>
      </c>
      <c r="G7" s="112"/>
      <c r="H7" s="112"/>
      <c r="I7" s="6" t="s">
        <v>413</v>
      </c>
      <c r="J7" s="156">
        <v>2572.4</v>
      </c>
      <c r="K7" s="157">
        <v>3.5</v>
      </c>
      <c r="L7" s="158">
        <v>1289.4000000000001</v>
      </c>
    </row>
    <row r="8" spans="1:12" ht="27" x14ac:dyDescent="0.25">
      <c r="A8" s="82" t="s">
        <v>416</v>
      </c>
      <c r="B8" s="83" t="s">
        <v>29</v>
      </c>
      <c r="C8" s="83">
        <v>66168</v>
      </c>
      <c r="D8" s="111"/>
      <c r="E8" s="112"/>
      <c r="F8" s="84">
        <f t="shared" si="0"/>
        <v>368.40000000000003</v>
      </c>
      <c r="G8" s="112"/>
      <c r="H8" s="112"/>
      <c r="I8" s="6" t="s">
        <v>413</v>
      </c>
      <c r="J8" s="156">
        <v>2572.4</v>
      </c>
      <c r="K8" s="157">
        <v>3.5</v>
      </c>
      <c r="L8" s="158">
        <v>1289.4000000000001</v>
      </c>
    </row>
    <row r="9" spans="1:12" ht="25.35" customHeight="1" x14ac:dyDescent="0.25">
      <c r="A9" s="82" t="s">
        <v>417</v>
      </c>
      <c r="B9" s="83" t="s">
        <v>53</v>
      </c>
      <c r="C9" s="83">
        <v>5703</v>
      </c>
      <c r="D9" s="111" t="s">
        <v>418</v>
      </c>
      <c r="E9" s="112" t="s">
        <v>419</v>
      </c>
      <c r="F9" s="84">
        <f t="shared" si="0"/>
        <v>614</v>
      </c>
      <c r="G9" s="112" t="s">
        <v>215</v>
      </c>
      <c r="H9" s="112" t="s">
        <v>313</v>
      </c>
      <c r="I9" s="112" t="s">
        <v>410</v>
      </c>
      <c r="J9" s="156">
        <v>0</v>
      </c>
      <c r="K9" s="157">
        <v>4.5</v>
      </c>
      <c r="L9" s="158">
        <v>2763</v>
      </c>
    </row>
    <row r="10" spans="1:12" ht="27" x14ac:dyDescent="0.25">
      <c r="A10" s="82" t="s">
        <v>420</v>
      </c>
      <c r="B10" s="83" t="s">
        <v>61</v>
      </c>
      <c r="C10" s="83" t="s">
        <v>62</v>
      </c>
      <c r="D10" s="111"/>
      <c r="E10" s="112"/>
      <c r="F10" s="84">
        <f t="shared" si="0"/>
        <v>368.4</v>
      </c>
      <c r="G10" s="112"/>
      <c r="H10" s="112"/>
      <c r="I10" s="112"/>
      <c r="J10" s="156">
        <v>0</v>
      </c>
      <c r="K10" s="157">
        <v>4.5</v>
      </c>
      <c r="L10" s="158">
        <v>1657.8</v>
      </c>
    </row>
    <row r="11" spans="1:12" ht="27" x14ac:dyDescent="0.25">
      <c r="A11" s="82" t="s">
        <v>317</v>
      </c>
      <c r="B11" s="83" t="s">
        <v>44</v>
      </c>
      <c r="C11" s="83" t="s">
        <v>318</v>
      </c>
      <c r="D11" s="111"/>
      <c r="E11" s="112"/>
      <c r="F11" s="84">
        <f t="shared" si="0"/>
        <v>368.4</v>
      </c>
      <c r="G11" s="112"/>
      <c r="H11" s="112"/>
      <c r="I11" s="112"/>
      <c r="J11" s="156">
        <v>0</v>
      </c>
      <c r="K11" s="157">
        <v>4.5</v>
      </c>
      <c r="L11" s="158">
        <v>1657.8</v>
      </c>
    </row>
    <row r="12" spans="1:12" ht="15" x14ac:dyDescent="0.25">
      <c r="A12" s="82" t="s">
        <v>68</v>
      </c>
      <c r="B12" s="83" t="s">
        <v>29</v>
      </c>
      <c r="C12" s="83" t="s">
        <v>70</v>
      </c>
      <c r="D12" s="111"/>
      <c r="E12" s="112"/>
      <c r="F12" s="84">
        <f t="shared" si="0"/>
        <v>368.4</v>
      </c>
      <c r="G12" s="112"/>
      <c r="H12" s="112"/>
      <c r="I12" s="112"/>
      <c r="J12" s="156">
        <v>0</v>
      </c>
      <c r="K12" s="157">
        <v>4.5</v>
      </c>
      <c r="L12" s="158">
        <v>1657.8</v>
      </c>
    </row>
    <row r="13" spans="1:12" ht="25.35" customHeight="1" x14ac:dyDescent="0.25">
      <c r="A13" s="82" t="s">
        <v>216</v>
      </c>
      <c r="B13" s="6" t="s">
        <v>53</v>
      </c>
      <c r="C13" s="4">
        <v>96</v>
      </c>
      <c r="D13" s="143" t="s">
        <v>421</v>
      </c>
      <c r="E13" s="112" t="s">
        <v>422</v>
      </c>
      <c r="F13" s="84">
        <f t="shared" si="0"/>
        <v>614</v>
      </c>
      <c r="G13" s="112" t="s">
        <v>412</v>
      </c>
      <c r="H13" s="112" t="s">
        <v>423</v>
      </c>
      <c r="I13" s="112" t="s">
        <v>413</v>
      </c>
      <c r="J13" s="156">
        <v>1229.04</v>
      </c>
      <c r="K13" s="157">
        <v>4.5</v>
      </c>
      <c r="L13" s="158">
        <v>2763</v>
      </c>
    </row>
    <row r="14" spans="1:12" ht="27" x14ac:dyDescent="0.25">
      <c r="A14" s="82" t="s">
        <v>228</v>
      </c>
      <c r="B14" s="83" t="s">
        <v>424</v>
      </c>
      <c r="C14" s="83">
        <v>254</v>
      </c>
      <c r="D14" s="143"/>
      <c r="E14" s="112"/>
      <c r="F14" s="84">
        <f t="shared" si="0"/>
        <v>614</v>
      </c>
      <c r="G14" s="112"/>
      <c r="H14" s="112"/>
      <c r="I14" s="112"/>
      <c r="J14" s="156">
        <v>1046.54</v>
      </c>
      <c r="K14" s="157">
        <v>4.5</v>
      </c>
      <c r="L14" s="158">
        <v>2763</v>
      </c>
    </row>
    <row r="15" spans="1:12" ht="27" x14ac:dyDescent="0.25">
      <c r="A15" s="82" t="s">
        <v>99</v>
      </c>
      <c r="B15" s="83" t="s">
        <v>53</v>
      </c>
      <c r="C15" s="83" t="s">
        <v>100</v>
      </c>
      <c r="D15" s="86" t="s">
        <v>425</v>
      </c>
      <c r="E15" s="6" t="s">
        <v>336</v>
      </c>
      <c r="F15" s="84">
        <f t="shared" si="0"/>
        <v>614</v>
      </c>
      <c r="G15" s="6" t="s">
        <v>426</v>
      </c>
      <c r="H15" s="6" t="s">
        <v>427</v>
      </c>
      <c r="I15" s="6" t="s">
        <v>413</v>
      </c>
      <c r="J15" s="156">
        <v>3316.4</v>
      </c>
      <c r="K15" s="157">
        <v>1.5</v>
      </c>
      <c r="L15" s="158">
        <v>921</v>
      </c>
    </row>
    <row r="16" spans="1:12" ht="25.35" customHeight="1" x14ac:dyDescent="0.25">
      <c r="A16" s="82" t="s">
        <v>185</v>
      </c>
      <c r="B16" s="6" t="s">
        <v>53</v>
      </c>
      <c r="C16" s="4">
        <v>185</v>
      </c>
      <c r="D16" s="144" t="s">
        <v>428</v>
      </c>
      <c r="E16" s="112" t="s">
        <v>336</v>
      </c>
      <c r="F16" s="84">
        <f t="shared" si="0"/>
        <v>614</v>
      </c>
      <c r="G16" s="112" t="s">
        <v>426</v>
      </c>
      <c r="H16" s="112" t="s">
        <v>427</v>
      </c>
      <c r="I16" s="112" t="s">
        <v>413</v>
      </c>
      <c r="J16" s="156">
        <v>2408.4</v>
      </c>
      <c r="K16" s="157">
        <v>1.5</v>
      </c>
      <c r="L16" s="158">
        <v>921</v>
      </c>
    </row>
    <row r="17" spans="1:12" ht="27" x14ac:dyDescent="0.25">
      <c r="A17" s="82" t="s">
        <v>429</v>
      </c>
      <c r="B17" s="83" t="s">
        <v>430</v>
      </c>
      <c r="C17" s="83">
        <v>382</v>
      </c>
      <c r="D17" s="144"/>
      <c r="E17" s="112"/>
      <c r="F17" s="84">
        <f t="shared" si="0"/>
        <v>614</v>
      </c>
      <c r="G17" s="112"/>
      <c r="H17" s="112"/>
      <c r="I17" s="112"/>
      <c r="J17" s="156">
        <v>2408.4</v>
      </c>
      <c r="K17" s="157">
        <v>1.5</v>
      </c>
      <c r="L17" s="158">
        <v>921</v>
      </c>
    </row>
    <row r="18" spans="1:12" ht="27" x14ac:dyDescent="0.25">
      <c r="A18" s="82" t="s">
        <v>431</v>
      </c>
      <c r="B18" s="83" t="s">
        <v>432</v>
      </c>
      <c r="C18" s="83" t="s">
        <v>433</v>
      </c>
      <c r="D18" s="144"/>
      <c r="E18" s="112"/>
      <c r="F18" s="84">
        <f t="shared" si="0"/>
        <v>368.40000000000003</v>
      </c>
      <c r="G18" s="112"/>
      <c r="H18" s="112"/>
      <c r="I18" s="112"/>
      <c r="J18" s="156">
        <v>2188.4</v>
      </c>
      <c r="K18" s="157">
        <v>1.5</v>
      </c>
      <c r="L18" s="158">
        <v>552.6</v>
      </c>
    </row>
    <row r="19" spans="1:12" ht="27" x14ac:dyDescent="0.25">
      <c r="A19" s="82" t="s">
        <v>434</v>
      </c>
      <c r="B19" s="83" t="s">
        <v>194</v>
      </c>
      <c r="C19" s="83"/>
      <c r="D19" s="86" t="s">
        <v>435</v>
      </c>
      <c r="E19" s="83" t="s">
        <v>278</v>
      </c>
      <c r="F19" s="84" t="e">
        <f t="shared" si="0"/>
        <v>#DIV/0!</v>
      </c>
      <c r="G19" s="6" t="s">
        <v>412</v>
      </c>
      <c r="H19" s="6" t="s">
        <v>369</v>
      </c>
      <c r="I19" s="6" t="s">
        <v>413</v>
      </c>
      <c r="J19" s="156">
        <v>2164.1</v>
      </c>
      <c r="K19" s="157">
        <v>0</v>
      </c>
      <c r="L19" s="158">
        <v>0</v>
      </c>
    </row>
    <row r="20" spans="1:12" ht="25.35" customHeight="1" x14ac:dyDescent="0.25">
      <c r="A20" s="82" t="s">
        <v>86</v>
      </c>
      <c r="B20" s="83" t="s">
        <v>87</v>
      </c>
      <c r="C20" s="83" t="s">
        <v>88</v>
      </c>
      <c r="D20" s="144" t="s">
        <v>436</v>
      </c>
      <c r="E20" s="112" t="s">
        <v>297</v>
      </c>
      <c r="F20" s="84">
        <f t="shared" si="0"/>
        <v>245.6</v>
      </c>
      <c r="G20" s="112" t="s">
        <v>345</v>
      </c>
      <c r="H20" s="112" t="s">
        <v>299</v>
      </c>
      <c r="I20" s="112" t="s">
        <v>1316</v>
      </c>
      <c r="J20" s="156">
        <v>0</v>
      </c>
      <c r="K20" s="157">
        <v>3.5</v>
      </c>
      <c r="L20" s="158">
        <v>859.6</v>
      </c>
    </row>
    <row r="21" spans="1:12" ht="27" x14ac:dyDescent="0.25">
      <c r="A21" s="82" t="s">
        <v>274</v>
      </c>
      <c r="B21" s="83" t="s">
        <v>87</v>
      </c>
      <c r="C21" s="83" t="s">
        <v>275</v>
      </c>
      <c r="D21" s="144"/>
      <c r="E21" s="112"/>
      <c r="F21" s="84">
        <f t="shared" si="0"/>
        <v>245.6</v>
      </c>
      <c r="G21" s="112"/>
      <c r="H21" s="112"/>
      <c r="I21" s="112"/>
      <c r="J21" s="156">
        <v>0</v>
      </c>
      <c r="K21" s="157">
        <v>3.5</v>
      </c>
      <c r="L21" s="158">
        <v>859.6</v>
      </c>
    </row>
    <row r="22" spans="1:12" ht="27" x14ac:dyDescent="0.25">
      <c r="A22" s="82" t="s">
        <v>320</v>
      </c>
      <c r="B22" s="83" t="s">
        <v>87</v>
      </c>
      <c r="C22" s="83" t="s">
        <v>321</v>
      </c>
      <c r="D22" s="86" t="s">
        <v>437</v>
      </c>
      <c r="E22" s="83" t="s">
        <v>290</v>
      </c>
      <c r="F22" s="84">
        <f t="shared" si="0"/>
        <v>245.60000000000002</v>
      </c>
      <c r="G22" s="6" t="s">
        <v>291</v>
      </c>
      <c r="H22" s="6" t="s">
        <v>292</v>
      </c>
      <c r="I22" s="6" t="s">
        <v>438</v>
      </c>
      <c r="J22" s="156">
        <v>0</v>
      </c>
      <c r="K22" s="157">
        <v>6.5</v>
      </c>
      <c r="L22" s="158">
        <v>1596.4</v>
      </c>
    </row>
    <row r="23" spans="1:12" ht="25.35" customHeight="1" x14ac:dyDescent="0.25">
      <c r="A23" s="82" t="s">
        <v>14</v>
      </c>
      <c r="B23" s="83" t="s">
        <v>15</v>
      </c>
      <c r="C23" s="85" t="s">
        <v>16</v>
      </c>
      <c r="D23" s="144" t="s">
        <v>439</v>
      </c>
      <c r="E23" s="112" t="s">
        <v>440</v>
      </c>
      <c r="F23" s="84">
        <f t="shared" si="0"/>
        <v>614</v>
      </c>
      <c r="G23" s="112" t="s">
        <v>426</v>
      </c>
      <c r="H23" s="112" t="s">
        <v>441</v>
      </c>
      <c r="I23" s="112" t="s">
        <v>21</v>
      </c>
      <c r="J23" s="156">
        <v>0</v>
      </c>
      <c r="K23" s="157">
        <v>4.5</v>
      </c>
      <c r="L23" s="158">
        <v>2763</v>
      </c>
    </row>
    <row r="24" spans="1:12" ht="27" x14ac:dyDescent="0.25">
      <c r="A24" s="82" t="s">
        <v>22</v>
      </c>
      <c r="B24" s="86" t="s">
        <v>23</v>
      </c>
      <c r="C24" s="85" t="s">
        <v>24</v>
      </c>
      <c r="D24" s="144"/>
      <c r="E24" s="112"/>
      <c r="F24" s="84">
        <f t="shared" si="0"/>
        <v>368.4</v>
      </c>
      <c r="G24" s="112"/>
      <c r="H24" s="112"/>
      <c r="I24" s="112"/>
      <c r="J24" s="156">
        <v>0</v>
      </c>
      <c r="K24" s="157">
        <v>4.5</v>
      </c>
      <c r="L24" s="158">
        <v>1657.8</v>
      </c>
    </row>
    <row r="25" spans="1:12" ht="15" x14ac:dyDescent="0.25">
      <c r="A25" s="82" t="s">
        <v>25</v>
      </c>
      <c r="B25" s="83" t="s">
        <v>26</v>
      </c>
      <c r="C25" s="83" t="s">
        <v>27</v>
      </c>
      <c r="D25" s="144"/>
      <c r="E25" s="112"/>
      <c r="F25" s="84">
        <f t="shared" si="0"/>
        <v>368.4</v>
      </c>
      <c r="G25" s="112"/>
      <c r="H25" s="112"/>
      <c r="I25" s="112"/>
      <c r="J25" s="156">
        <v>0</v>
      </c>
      <c r="K25" s="157">
        <v>4.5</v>
      </c>
      <c r="L25" s="158">
        <v>1657.8</v>
      </c>
    </row>
    <row r="26" spans="1:12" ht="27" x14ac:dyDescent="0.25">
      <c r="A26" s="82" t="s">
        <v>108</v>
      </c>
      <c r="B26" s="83" t="s">
        <v>109</v>
      </c>
      <c r="C26" s="83" t="s">
        <v>110</v>
      </c>
      <c r="D26" s="52" t="s">
        <v>442</v>
      </c>
      <c r="E26" s="83" t="s">
        <v>443</v>
      </c>
      <c r="F26" s="84">
        <f t="shared" si="0"/>
        <v>368.40000000000003</v>
      </c>
      <c r="G26" s="6" t="s">
        <v>444</v>
      </c>
      <c r="H26" s="6" t="s">
        <v>445</v>
      </c>
      <c r="I26" s="6" t="s">
        <v>410</v>
      </c>
      <c r="J26" s="159">
        <v>0</v>
      </c>
      <c r="K26" s="160">
        <v>3.5</v>
      </c>
      <c r="L26" s="161">
        <v>1289.4000000000001</v>
      </c>
    </row>
    <row r="27" spans="1:12" ht="27" x14ac:dyDescent="0.25">
      <c r="A27" s="82" t="s">
        <v>58</v>
      </c>
      <c r="B27" s="83" t="s">
        <v>15</v>
      </c>
      <c r="C27" s="83" t="s">
        <v>59</v>
      </c>
      <c r="D27" s="52" t="s">
        <v>446</v>
      </c>
      <c r="E27" s="83" t="s">
        <v>336</v>
      </c>
      <c r="F27" s="84">
        <f t="shared" si="0"/>
        <v>614</v>
      </c>
      <c r="G27" s="6" t="s">
        <v>427</v>
      </c>
      <c r="H27" s="6" t="s">
        <v>441</v>
      </c>
      <c r="I27" s="6" t="s">
        <v>413</v>
      </c>
      <c r="J27" s="156">
        <v>2254.4</v>
      </c>
      <c r="K27" s="157">
        <v>3.5</v>
      </c>
      <c r="L27" s="158">
        <v>2149</v>
      </c>
    </row>
    <row r="28" spans="1:12" ht="27" x14ac:dyDescent="0.25">
      <c r="A28" s="82" t="s">
        <v>185</v>
      </c>
      <c r="B28" s="6" t="s">
        <v>53</v>
      </c>
      <c r="C28" s="4">
        <v>185</v>
      </c>
      <c r="D28" s="52" t="s">
        <v>447</v>
      </c>
      <c r="E28" s="6" t="s">
        <v>336</v>
      </c>
      <c r="F28" s="84">
        <f t="shared" si="0"/>
        <v>614</v>
      </c>
      <c r="G28" s="6" t="s">
        <v>448</v>
      </c>
      <c r="H28" s="6" t="s">
        <v>449</v>
      </c>
      <c r="I28" s="6" t="s">
        <v>413</v>
      </c>
      <c r="J28" s="156">
        <v>1922.44</v>
      </c>
      <c r="K28" s="157">
        <v>2.5</v>
      </c>
      <c r="L28" s="158">
        <v>1535</v>
      </c>
    </row>
    <row r="29" spans="1:12" ht="27" x14ac:dyDescent="0.25">
      <c r="A29" s="82" t="s">
        <v>122</v>
      </c>
      <c r="B29" s="83" t="s">
        <v>53</v>
      </c>
      <c r="C29" s="83">
        <v>5185</v>
      </c>
      <c r="D29" s="52" t="s">
        <v>447</v>
      </c>
      <c r="E29" s="83" t="s">
        <v>336</v>
      </c>
      <c r="F29" s="84">
        <f t="shared" si="0"/>
        <v>614</v>
      </c>
      <c r="G29" s="6" t="s">
        <v>444</v>
      </c>
      <c r="H29" s="6" t="s">
        <v>449</v>
      </c>
      <c r="I29" s="6" t="s">
        <v>413</v>
      </c>
      <c r="J29" s="156">
        <v>3480.6</v>
      </c>
      <c r="K29" s="157">
        <v>1.5</v>
      </c>
      <c r="L29" s="158">
        <v>921</v>
      </c>
    </row>
    <row r="30" spans="1:12" ht="25.35" customHeight="1" x14ac:dyDescent="0.25">
      <c r="A30" s="82" t="s">
        <v>450</v>
      </c>
      <c r="B30" s="83" t="s">
        <v>29</v>
      </c>
      <c r="C30" s="83" t="s">
        <v>451</v>
      </c>
      <c r="D30" s="144" t="s">
        <v>452</v>
      </c>
      <c r="E30" s="112" t="s">
        <v>294</v>
      </c>
      <c r="F30" s="84">
        <f t="shared" si="0"/>
        <v>368.4</v>
      </c>
      <c r="G30" s="112" t="s">
        <v>453</v>
      </c>
      <c r="H30" s="112" t="s">
        <v>369</v>
      </c>
      <c r="I30" s="112" t="s">
        <v>413</v>
      </c>
      <c r="J30" s="156">
        <v>1568.83</v>
      </c>
      <c r="K30" s="157">
        <v>2.5</v>
      </c>
      <c r="L30" s="158">
        <v>921</v>
      </c>
    </row>
    <row r="31" spans="1:12" ht="15" x14ac:dyDescent="0.25">
      <c r="A31" s="82" t="s">
        <v>43</v>
      </c>
      <c r="B31" s="83" t="s">
        <v>44</v>
      </c>
      <c r="C31" s="83" t="s">
        <v>45</v>
      </c>
      <c r="D31" s="144"/>
      <c r="E31" s="112"/>
      <c r="F31" s="84">
        <f t="shared" si="0"/>
        <v>368.4</v>
      </c>
      <c r="G31" s="112"/>
      <c r="H31" s="112"/>
      <c r="I31" s="112"/>
      <c r="J31" s="156">
        <v>1568.83</v>
      </c>
      <c r="K31" s="157">
        <v>2.5</v>
      </c>
      <c r="L31" s="158">
        <v>921</v>
      </c>
    </row>
    <row r="32" spans="1:12" ht="25.35" customHeight="1" x14ac:dyDescent="0.25">
      <c r="A32" s="82" t="s">
        <v>86</v>
      </c>
      <c r="B32" s="83" t="s">
        <v>87</v>
      </c>
      <c r="C32" s="83" t="s">
        <v>88</v>
      </c>
      <c r="D32" s="144" t="s">
        <v>454</v>
      </c>
      <c r="E32" s="112" t="s">
        <v>455</v>
      </c>
      <c r="F32" s="84">
        <f t="shared" si="0"/>
        <v>245.60000000000002</v>
      </c>
      <c r="G32" s="112" t="s">
        <v>368</v>
      </c>
      <c r="H32" s="112" t="s">
        <v>369</v>
      </c>
      <c r="I32" s="112" t="s">
        <v>1316</v>
      </c>
      <c r="J32" s="156">
        <v>0</v>
      </c>
      <c r="K32" s="162">
        <v>4.5</v>
      </c>
      <c r="L32" s="158">
        <v>1105.2</v>
      </c>
    </row>
    <row r="33" spans="1:12" ht="27" x14ac:dyDescent="0.25">
      <c r="A33" s="82" t="s">
        <v>274</v>
      </c>
      <c r="B33" s="83" t="s">
        <v>87</v>
      </c>
      <c r="C33" s="83" t="s">
        <v>275</v>
      </c>
      <c r="D33" s="144"/>
      <c r="E33" s="112"/>
      <c r="F33" s="84">
        <f t="shared" si="0"/>
        <v>245.60000000000002</v>
      </c>
      <c r="G33" s="112"/>
      <c r="H33" s="112"/>
      <c r="I33" s="112"/>
      <c r="J33" s="156">
        <v>0</v>
      </c>
      <c r="K33" s="162">
        <v>4.5</v>
      </c>
      <c r="L33" s="158">
        <v>1105.2</v>
      </c>
    </row>
    <row r="34" spans="1:12" ht="27" x14ac:dyDescent="0.25">
      <c r="A34" s="82" t="s">
        <v>117</v>
      </c>
      <c r="B34" s="6" t="s">
        <v>15</v>
      </c>
      <c r="C34" s="4" t="s">
        <v>118</v>
      </c>
      <c r="D34" s="52" t="s">
        <v>457</v>
      </c>
      <c r="E34" s="83" t="s">
        <v>305</v>
      </c>
      <c r="F34" s="84">
        <f t="shared" si="0"/>
        <v>614</v>
      </c>
      <c r="G34" s="6" t="s">
        <v>458</v>
      </c>
      <c r="H34" s="6" t="s">
        <v>459</v>
      </c>
      <c r="I34" s="6" t="s">
        <v>456</v>
      </c>
      <c r="J34" s="156">
        <v>0</v>
      </c>
      <c r="K34" s="162">
        <v>5.5</v>
      </c>
      <c r="L34" s="158">
        <v>3377</v>
      </c>
    </row>
    <row r="35" spans="1:12" ht="27" x14ac:dyDescent="0.25">
      <c r="A35" s="82" t="s">
        <v>460</v>
      </c>
      <c r="B35" s="6" t="s">
        <v>245</v>
      </c>
      <c r="C35" s="4" t="s">
        <v>461</v>
      </c>
      <c r="D35" s="52" t="s">
        <v>462</v>
      </c>
      <c r="E35" s="83" t="s">
        <v>463</v>
      </c>
      <c r="F35" s="84">
        <f t="shared" si="0"/>
        <v>368.40000000000003</v>
      </c>
      <c r="G35" s="6" t="s">
        <v>426</v>
      </c>
      <c r="H35" s="6" t="s">
        <v>448</v>
      </c>
      <c r="I35" s="6" t="s">
        <v>456</v>
      </c>
      <c r="J35" s="156">
        <v>0</v>
      </c>
      <c r="K35" s="162">
        <v>5.5</v>
      </c>
      <c r="L35" s="158">
        <v>2026.2</v>
      </c>
    </row>
    <row r="36" spans="1:12" ht="14.85" customHeight="1" x14ac:dyDescent="0.25">
      <c r="A36" s="82" t="s">
        <v>338</v>
      </c>
      <c r="B36" s="6" t="s">
        <v>53</v>
      </c>
      <c r="C36" s="4" t="s">
        <v>339</v>
      </c>
      <c r="D36" s="144" t="s">
        <v>464</v>
      </c>
      <c r="E36" s="112" t="s">
        <v>465</v>
      </c>
      <c r="F36" s="84">
        <f t="shared" ref="F36:F72" si="1">L36/K36</f>
        <v>614</v>
      </c>
      <c r="G36" s="112" t="s">
        <v>449</v>
      </c>
      <c r="H36" s="112" t="s">
        <v>466</v>
      </c>
      <c r="I36" s="112" t="s">
        <v>413</v>
      </c>
      <c r="J36" s="156">
        <v>791.28</v>
      </c>
      <c r="K36" s="162">
        <v>5.5</v>
      </c>
      <c r="L36" s="158">
        <v>3377</v>
      </c>
    </row>
    <row r="37" spans="1:12" ht="27" x14ac:dyDescent="0.25">
      <c r="A37" s="82" t="s">
        <v>467</v>
      </c>
      <c r="B37" s="6" t="s">
        <v>29</v>
      </c>
      <c r="C37" s="4">
        <v>4375</v>
      </c>
      <c r="D37" s="144"/>
      <c r="E37" s="112"/>
      <c r="F37" s="84">
        <f t="shared" si="1"/>
        <v>368.40000000000003</v>
      </c>
      <c r="G37" s="112"/>
      <c r="H37" s="112"/>
      <c r="I37" s="112"/>
      <c r="J37" s="156">
        <v>791.28</v>
      </c>
      <c r="K37" s="162">
        <v>5.5</v>
      </c>
      <c r="L37" s="158">
        <v>2026.2</v>
      </c>
    </row>
    <row r="38" spans="1:12" ht="15" x14ac:dyDescent="0.25">
      <c r="A38" s="82" t="s">
        <v>468</v>
      </c>
      <c r="B38" s="6" t="s">
        <v>29</v>
      </c>
      <c r="C38" s="4">
        <v>5133</v>
      </c>
      <c r="D38" s="144"/>
      <c r="E38" s="112"/>
      <c r="F38" s="84">
        <f t="shared" si="1"/>
        <v>368.40000000000003</v>
      </c>
      <c r="G38" s="112"/>
      <c r="H38" s="112"/>
      <c r="I38" s="112"/>
      <c r="J38" s="156">
        <v>791.28</v>
      </c>
      <c r="K38" s="162">
        <v>5.5</v>
      </c>
      <c r="L38" s="158">
        <v>2026.2</v>
      </c>
    </row>
    <row r="39" spans="1:12" ht="27" x14ac:dyDescent="0.25">
      <c r="A39" s="82" t="s">
        <v>469</v>
      </c>
      <c r="B39" s="6" t="s">
        <v>470</v>
      </c>
      <c r="C39" s="4" t="s">
        <v>471</v>
      </c>
      <c r="D39" s="144"/>
      <c r="E39" s="112"/>
      <c r="F39" s="84">
        <f t="shared" si="1"/>
        <v>368.40000000000003</v>
      </c>
      <c r="G39" s="112"/>
      <c r="H39" s="112"/>
      <c r="I39" s="112"/>
      <c r="J39" s="163">
        <v>791.28</v>
      </c>
      <c r="K39" s="162">
        <v>5.5</v>
      </c>
      <c r="L39" s="158">
        <v>2026.2</v>
      </c>
    </row>
    <row r="40" spans="1:12" ht="27" x14ac:dyDescent="0.25">
      <c r="A40" s="82" t="s">
        <v>472</v>
      </c>
      <c r="B40" s="6" t="s">
        <v>473</v>
      </c>
      <c r="C40" s="4" t="s">
        <v>474</v>
      </c>
      <c r="D40" s="144"/>
      <c r="E40" s="112"/>
      <c r="F40" s="84">
        <f t="shared" si="1"/>
        <v>368.40000000000003</v>
      </c>
      <c r="G40" s="112"/>
      <c r="H40" s="112"/>
      <c r="I40" s="112"/>
      <c r="J40" s="163">
        <v>791.28</v>
      </c>
      <c r="K40" s="162">
        <v>5.5</v>
      </c>
      <c r="L40" s="158">
        <v>2026.2</v>
      </c>
    </row>
    <row r="41" spans="1:12" ht="15" x14ac:dyDescent="0.25">
      <c r="A41" s="82" t="s">
        <v>475</v>
      </c>
      <c r="B41" s="6" t="s">
        <v>44</v>
      </c>
      <c r="C41" s="4">
        <v>38547</v>
      </c>
      <c r="D41" s="144"/>
      <c r="E41" s="112"/>
      <c r="F41" s="84">
        <f t="shared" si="1"/>
        <v>368.40000000000003</v>
      </c>
      <c r="G41" s="112"/>
      <c r="H41" s="112"/>
      <c r="I41" s="112"/>
      <c r="J41" s="163">
        <v>791.28</v>
      </c>
      <c r="K41" s="162">
        <v>5.5</v>
      </c>
      <c r="L41" s="158">
        <v>2026.2</v>
      </c>
    </row>
    <row r="42" spans="1:12" ht="27" x14ac:dyDescent="0.25">
      <c r="A42" s="82" t="s">
        <v>467</v>
      </c>
      <c r="B42" s="6" t="s">
        <v>29</v>
      </c>
      <c r="C42" s="4">
        <v>4375</v>
      </c>
      <c r="D42" s="52" t="s">
        <v>476</v>
      </c>
      <c r="E42" s="6" t="s">
        <v>477</v>
      </c>
      <c r="F42" s="84">
        <f t="shared" si="1"/>
        <v>368.4</v>
      </c>
      <c r="G42" s="6" t="s">
        <v>478</v>
      </c>
      <c r="H42" s="6" t="s">
        <v>479</v>
      </c>
      <c r="I42" s="6" t="s">
        <v>413</v>
      </c>
      <c r="J42" s="156">
        <v>2397.48</v>
      </c>
      <c r="K42" s="162">
        <v>4.5</v>
      </c>
      <c r="L42" s="158">
        <v>1657.8</v>
      </c>
    </row>
    <row r="43" spans="1:12" ht="27" customHeight="1" x14ac:dyDescent="0.25">
      <c r="A43" s="82" t="s">
        <v>338</v>
      </c>
      <c r="B43" s="6" t="s">
        <v>53</v>
      </c>
      <c r="C43" s="4" t="s">
        <v>339</v>
      </c>
      <c r="D43" s="145" t="s">
        <v>476</v>
      </c>
      <c r="E43" s="140" t="s">
        <v>477</v>
      </c>
      <c r="F43" s="84">
        <f t="shared" si="1"/>
        <v>614</v>
      </c>
      <c r="G43" s="140" t="s">
        <v>478</v>
      </c>
      <c r="H43" s="140" t="s">
        <v>479</v>
      </c>
      <c r="I43" s="140" t="s">
        <v>413</v>
      </c>
      <c r="J43" s="156">
        <v>2943.48</v>
      </c>
      <c r="K43" s="162">
        <v>4.5</v>
      </c>
      <c r="L43" s="158">
        <v>2763</v>
      </c>
    </row>
    <row r="44" spans="1:12" ht="15" x14ac:dyDescent="0.25">
      <c r="A44" s="82" t="s">
        <v>342</v>
      </c>
      <c r="B44" s="6" t="s">
        <v>15</v>
      </c>
      <c r="C44" s="4" t="s">
        <v>343</v>
      </c>
      <c r="D44" s="146"/>
      <c r="E44" s="142"/>
      <c r="F44" s="84">
        <f t="shared" si="1"/>
        <v>614</v>
      </c>
      <c r="G44" s="142"/>
      <c r="H44" s="142"/>
      <c r="I44" s="142"/>
      <c r="J44" s="156">
        <v>2943.48</v>
      </c>
      <c r="K44" s="162">
        <v>4.5</v>
      </c>
      <c r="L44" s="158">
        <v>2763</v>
      </c>
    </row>
    <row r="45" spans="1:12" ht="27" customHeight="1" x14ac:dyDescent="0.25">
      <c r="A45" s="82" t="s">
        <v>76</v>
      </c>
      <c r="B45" s="83" t="s">
        <v>15</v>
      </c>
      <c r="C45" s="83">
        <v>266</v>
      </c>
      <c r="D45" s="145" t="s">
        <v>480</v>
      </c>
      <c r="E45" s="140" t="s">
        <v>305</v>
      </c>
      <c r="F45" s="84">
        <f t="shared" si="1"/>
        <v>614</v>
      </c>
      <c r="G45" s="140" t="s">
        <v>423</v>
      </c>
      <c r="H45" s="140" t="s">
        <v>444</v>
      </c>
      <c r="I45" s="140" t="s">
        <v>413</v>
      </c>
      <c r="J45" s="156">
        <v>831.28</v>
      </c>
      <c r="K45" s="162">
        <v>7.5</v>
      </c>
      <c r="L45" s="158">
        <v>4605</v>
      </c>
    </row>
    <row r="46" spans="1:12" ht="27" x14ac:dyDescent="0.25">
      <c r="A46" s="82" t="s">
        <v>481</v>
      </c>
      <c r="B46" s="6" t="s">
        <v>482</v>
      </c>
      <c r="C46" s="4" t="s">
        <v>483</v>
      </c>
      <c r="D46" s="147"/>
      <c r="E46" s="141"/>
      <c r="F46" s="84">
        <f t="shared" si="1"/>
        <v>245.6</v>
      </c>
      <c r="G46" s="141"/>
      <c r="H46" s="141"/>
      <c r="I46" s="141"/>
      <c r="J46" s="156">
        <v>831.28</v>
      </c>
      <c r="K46" s="162">
        <v>7.5</v>
      </c>
      <c r="L46" s="158">
        <v>1842</v>
      </c>
    </row>
    <row r="47" spans="1:12" ht="27" x14ac:dyDescent="0.25">
      <c r="A47" s="82" t="s">
        <v>484</v>
      </c>
      <c r="B47" s="83" t="s">
        <v>485</v>
      </c>
      <c r="C47" s="83" t="s">
        <v>486</v>
      </c>
      <c r="D47" s="146"/>
      <c r="E47" s="142"/>
      <c r="F47" s="84">
        <f t="shared" si="1"/>
        <v>245.6</v>
      </c>
      <c r="G47" s="142"/>
      <c r="H47" s="142"/>
      <c r="I47" s="142"/>
      <c r="J47" s="156">
        <v>831.28</v>
      </c>
      <c r="K47" s="162">
        <v>7.5</v>
      </c>
      <c r="L47" s="158">
        <v>1842</v>
      </c>
    </row>
    <row r="48" spans="1:12" ht="27" x14ac:dyDescent="0.25">
      <c r="A48" s="82" t="s">
        <v>46</v>
      </c>
      <c r="B48" s="83" t="s">
        <v>47</v>
      </c>
      <c r="C48" s="83" t="s">
        <v>48</v>
      </c>
      <c r="D48" s="148" t="s">
        <v>487</v>
      </c>
      <c r="E48" s="140" t="s">
        <v>488</v>
      </c>
      <c r="F48" s="84">
        <f t="shared" si="1"/>
        <v>245.6</v>
      </c>
      <c r="G48" s="140" t="s">
        <v>489</v>
      </c>
      <c r="H48" s="140" t="s">
        <v>490</v>
      </c>
      <c r="I48" s="83" t="s">
        <v>413</v>
      </c>
      <c r="J48" s="156">
        <v>1754.28</v>
      </c>
      <c r="K48" s="162">
        <v>3.5</v>
      </c>
      <c r="L48" s="158">
        <v>859.6</v>
      </c>
    </row>
    <row r="49" spans="1:12" ht="27" x14ac:dyDescent="0.25">
      <c r="A49" s="82" t="s">
        <v>49</v>
      </c>
      <c r="B49" s="83" t="s">
        <v>50</v>
      </c>
      <c r="C49" s="83" t="s">
        <v>51</v>
      </c>
      <c r="D49" s="149"/>
      <c r="E49" s="142"/>
      <c r="F49" s="84">
        <f t="shared" si="1"/>
        <v>245.6</v>
      </c>
      <c r="G49" s="142"/>
      <c r="H49" s="142"/>
      <c r="I49" s="83" t="s">
        <v>413</v>
      </c>
      <c r="J49" s="156">
        <v>1754.28</v>
      </c>
      <c r="K49" s="162">
        <v>3.5</v>
      </c>
      <c r="L49" s="158">
        <v>859.6</v>
      </c>
    </row>
    <row r="50" spans="1:12" ht="27" x14ac:dyDescent="0.25">
      <c r="A50" s="82" t="s">
        <v>99</v>
      </c>
      <c r="B50" s="83" t="s">
        <v>53</v>
      </c>
      <c r="C50" s="83" t="s">
        <v>100</v>
      </c>
      <c r="D50" s="52" t="s">
        <v>491</v>
      </c>
      <c r="E50" s="83" t="s">
        <v>465</v>
      </c>
      <c r="F50" s="84">
        <f t="shared" si="1"/>
        <v>614</v>
      </c>
      <c r="G50" s="6" t="s">
        <v>449</v>
      </c>
      <c r="H50" s="6" t="s">
        <v>466</v>
      </c>
      <c r="I50" s="6" t="s">
        <v>413</v>
      </c>
      <c r="J50" s="156">
        <v>791.28</v>
      </c>
      <c r="K50" s="162">
        <v>5.5</v>
      </c>
      <c r="L50" s="158">
        <v>3377</v>
      </c>
    </row>
    <row r="51" spans="1:12" ht="15" x14ac:dyDescent="0.25">
      <c r="A51" s="82" t="s">
        <v>492</v>
      </c>
      <c r="B51" s="86"/>
      <c r="C51" s="87"/>
      <c r="D51" s="52"/>
      <c r="E51" s="83"/>
      <c r="F51" s="84">
        <f t="shared" si="1"/>
        <v>368.40000000000003</v>
      </c>
      <c r="G51" s="6"/>
      <c r="H51" s="6"/>
      <c r="I51" s="6"/>
      <c r="J51" s="156">
        <v>791.28</v>
      </c>
      <c r="K51" s="162">
        <v>5.5</v>
      </c>
      <c r="L51" s="158">
        <v>2026.2</v>
      </c>
    </row>
    <row r="52" spans="1:12" ht="27" x14ac:dyDescent="0.25">
      <c r="A52" s="82" t="s">
        <v>117</v>
      </c>
      <c r="B52" s="6" t="s">
        <v>15</v>
      </c>
      <c r="C52" s="4" t="s">
        <v>118</v>
      </c>
      <c r="D52" s="52" t="s">
        <v>493</v>
      </c>
      <c r="E52" s="83" t="s">
        <v>305</v>
      </c>
      <c r="F52" s="84">
        <f t="shared" si="1"/>
        <v>614</v>
      </c>
      <c r="G52" s="6" t="s">
        <v>459</v>
      </c>
      <c r="H52" s="6" t="s">
        <v>478</v>
      </c>
      <c r="I52" s="6" t="s">
        <v>413</v>
      </c>
      <c r="J52" s="156">
        <v>961.28</v>
      </c>
      <c r="K52" s="162">
        <v>5.5</v>
      </c>
      <c r="L52" s="158">
        <v>3377</v>
      </c>
    </row>
    <row r="53" spans="1:12" ht="27" x14ac:dyDescent="0.25">
      <c r="A53" s="82" t="s">
        <v>86</v>
      </c>
      <c r="B53" s="83" t="s">
        <v>87</v>
      </c>
      <c r="C53" s="83" t="s">
        <v>88</v>
      </c>
      <c r="D53" s="52" t="s">
        <v>494</v>
      </c>
      <c r="E53" s="83" t="s">
        <v>495</v>
      </c>
      <c r="F53" s="84">
        <f t="shared" si="1"/>
        <v>245.60000000000002</v>
      </c>
      <c r="G53" s="6" t="s">
        <v>426</v>
      </c>
      <c r="H53" s="6" t="s">
        <v>441</v>
      </c>
      <c r="I53" s="83" t="s">
        <v>438</v>
      </c>
      <c r="J53" s="156">
        <v>0</v>
      </c>
      <c r="K53" s="162">
        <v>4.5</v>
      </c>
      <c r="L53" s="158">
        <v>1105.2</v>
      </c>
    </row>
    <row r="54" spans="1:12" ht="27" x14ac:dyDescent="0.25">
      <c r="A54" s="82" t="s">
        <v>108</v>
      </c>
      <c r="B54" s="83" t="s">
        <v>109</v>
      </c>
      <c r="C54" s="83" t="s">
        <v>110</v>
      </c>
      <c r="D54" s="52" t="s">
        <v>496</v>
      </c>
      <c r="E54" s="83" t="s">
        <v>497</v>
      </c>
      <c r="F54" s="84">
        <f t="shared" si="1"/>
        <v>368.4</v>
      </c>
      <c r="G54" s="6" t="s">
        <v>498</v>
      </c>
      <c r="H54" s="6" t="s">
        <v>499</v>
      </c>
      <c r="I54" s="6" t="s">
        <v>413</v>
      </c>
      <c r="J54" s="156">
        <v>3105.48</v>
      </c>
      <c r="K54" s="157">
        <v>4.5</v>
      </c>
      <c r="L54" s="158">
        <v>1657.8</v>
      </c>
    </row>
    <row r="55" spans="1:12" ht="14.85" customHeight="1" x14ac:dyDescent="0.25">
      <c r="A55" s="82" t="s">
        <v>76</v>
      </c>
      <c r="B55" s="83" t="s">
        <v>15</v>
      </c>
      <c r="C55" s="83">
        <v>266</v>
      </c>
      <c r="D55" s="144" t="s">
        <v>500</v>
      </c>
      <c r="E55" s="112" t="s">
        <v>501</v>
      </c>
      <c r="F55" s="84">
        <f t="shared" si="1"/>
        <v>614</v>
      </c>
      <c r="G55" s="112" t="s">
        <v>449</v>
      </c>
      <c r="H55" s="112" t="s">
        <v>459</v>
      </c>
      <c r="I55" s="112" t="s">
        <v>410</v>
      </c>
      <c r="J55" s="156">
        <v>0</v>
      </c>
      <c r="K55" s="162">
        <v>4.5</v>
      </c>
      <c r="L55" s="158">
        <v>2763</v>
      </c>
    </row>
    <row r="56" spans="1:12" ht="27" x14ac:dyDescent="0.25">
      <c r="A56" s="82" t="s">
        <v>484</v>
      </c>
      <c r="B56" s="83" t="s">
        <v>485</v>
      </c>
      <c r="C56" s="83" t="s">
        <v>486</v>
      </c>
      <c r="D56" s="144"/>
      <c r="E56" s="112"/>
      <c r="F56" s="84">
        <f t="shared" si="1"/>
        <v>368.4</v>
      </c>
      <c r="G56" s="112"/>
      <c r="H56" s="112"/>
      <c r="I56" s="112"/>
      <c r="J56" s="156">
        <v>0</v>
      </c>
      <c r="K56" s="162">
        <v>4.5</v>
      </c>
      <c r="L56" s="158">
        <v>1657.8</v>
      </c>
    </row>
    <row r="57" spans="1:12" ht="15" x14ac:dyDescent="0.25">
      <c r="A57" s="82" t="s">
        <v>460</v>
      </c>
      <c r="B57" s="6" t="s">
        <v>245</v>
      </c>
      <c r="C57" s="4" t="s">
        <v>461</v>
      </c>
      <c r="D57" s="144"/>
      <c r="E57" s="112"/>
      <c r="F57" s="84">
        <f t="shared" si="1"/>
        <v>368.4</v>
      </c>
      <c r="G57" s="112"/>
      <c r="H57" s="112"/>
      <c r="I57" s="112"/>
      <c r="J57" s="156">
        <v>0</v>
      </c>
      <c r="K57" s="162">
        <v>4.5</v>
      </c>
      <c r="L57" s="158">
        <v>1657.8</v>
      </c>
    </row>
    <row r="58" spans="1:12" ht="15" x14ac:dyDescent="0.25">
      <c r="A58" s="82" t="s">
        <v>77</v>
      </c>
      <c r="B58" s="83" t="s">
        <v>29</v>
      </c>
      <c r="C58" s="83">
        <v>366427</v>
      </c>
      <c r="D58" s="144"/>
      <c r="E58" s="112"/>
      <c r="F58" s="84">
        <f t="shared" si="1"/>
        <v>368.4</v>
      </c>
      <c r="G58" s="112"/>
      <c r="H58" s="112"/>
      <c r="I58" s="112"/>
      <c r="J58" s="156">
        <v>0</v>
      </c>
      <c r="K58" s="162">
        <v>4.5</v>
      </c>
      <c r="L58" s="158">
        <v>1657.8</v>
      </c>
    </row>
    <row r="59" spans="1:12" ht="15" x14ac:dyDescent="0.25">
      <c r="A59" s="82" t="s">
        <v>68</v>
      </c>
      <c r="B59" s="83" t="s">
        <v>69</v>
      </c>
      <c r="C59" s="83" t="s">
        <v>70</v>
      </c>
      <c r="D59" s="144"/>
      <c r="E59" s="112"/>
      <c r="F59" s="84">
        <f t="shared" si="1"/>
        <v>368.4</v>
      </c>
      <c r="G59" s="112"/>
      <c r="H59" s="112"/>
      <c r="I59" s="112"/>
      <c r="J59" s="156">
        <v>0</v>
      </c>
      <c r="K59" s="162">
        <v>4.5</v>
      </c>
      <c r="L59" s="158">
        <v>1657.8</v>
      </c>
    </row>
    <row r="60" spans="1:12" ht="14.85" customHeight="1" x14ac:dyDescent="0.25">
      <c r="A60" s="82" t="s">
        <v>502</v>
      </c>
      <c r="B60" s="6" t="s">
        <v>503</v>
      </c>
      <c r="C60" s="4" t="s">
        <v>504</v>
      </c>
      <c r="D60" s="143" t="s">
        <v>505</v>
      </c>
      <c r="E60" s="112" t="s">
        <v>373</v>
      </c>
      <c r="F60" s="84">
        <f t="shared" si="1"/>
        <v>238.37647058823529</v>
      </c>
      <c r="G60" s="112" t="s">
        <v>134</v>
      </c>
      <c r="H60" s="112" t="s">
        <v>157</v>
      </c>
      <c r="I60" s="112" t="s">
        <v>410</v>
      </c>
      <c r="J60" s="156">
        <v>0</v>
      </c>
      <c r="K60" s="157">
        <v>8.5</v>
      </c>
      <c r="L60" s="158">
        <v>2026.2</v>
      </c>
    </row>
    <row r="61" spans="1:12" ht="27" x14ac:dyDescent="0.25">
      <c r="A61" s="82" t="s">
        <v>377</v>
      </c>
      <c r="B61" s="6" t="s">
        <v>378</v>
      </c>
      <c r="C61" s="4" t="s">
        <v>379</v>
      </c>
      <c r="D61" s="143"/>
      <c r="E61" s="112"/>
      <c r="F61" s="84">
        <f t="shared" si="1"/>
        <v>238.37647058823529</v>
      </c>
      <c r="G61" s="112"/>
      <c r="H61" s="112"/>
      <c r="I61" s="112"/>
      <c r="J61" s="156">
        <v>0</v>
      </c>
      <c r="K61" s="157">
        <v>8.5</v>
      </c>
      <c r="L61" s="158">
        <v>2026.2</v>
      </c>
    </row>
    <row r="62" spans="1:12" ht="25.35" customHeight="1" x14ac:dyDescent="0.25">
      <c r="A62" s="82" t="s">
        <v>38</v>
      </c>
      <c r="B62" s="83" t="s">
        <v>29</v>
      </c>
      <c r="C62" s="83" t="s">
        <v>39</v>
      </c>
      <c r="D62" s="144" t="s">
        <v>506</v>
      </c>
      <c r="E62" s="112" t="s">
        <v>507</v>
      </c>
      <c r="F62" s="84">
        <f t="shared" si="1"/>
        <v>368.4</v>
      </c>
      <c r="G62" s="112" t="s">
        <v>41</v>
      </c>
      <c r="H62" s="112" t="s">
        <v>42</v>
      </c>
      <c r="I62" s="112" t="s">
        <v>438</v>
      </c>
      <c r="J62" s="156">
        <v>0</v>
      </c>
      <c r="K62" s="157">
        <v>4.5</v>
      </c>
      <c r="L62" s="158">
        <v>1657.8</v>
      </c>
    </row>
    <row r="63" spans="1:12" ht="15" x14ac:dyDescent="0.25">
      <c r="A63" s="82" t="s">
        <v>43</v>
      </c>
      <c r="B63" s="83" t="s">
        <v>44</v>
      </c>
      <c r="C63" s="83" t="s">
        <v>45</v>
      </c>
      <c r="D63" s="144"/>
      <c r="E63" s="112"/>
      <c r="F63" s="84">
        <f t="shared" si="1"/>
        <v>368.4</v>
      </c>
      <c r="G63" s="112"/>
      <c r="H63" s="112"/>
      <c r="I63" s="112"/>
      <c r="J63" s="156">
        <v>0</v>
      </c>
      <c r="K63" s="157">
        <v>4.5</v>
      </c>
      <c r="L63" s="158">
        <v>1657.8</v>
      </c>
    </row>
    <row r="64" spans="1:12" ht="15" x14ac:dyDescent="0.25">
      <c r="A64" s="82" t="s">
        <v>46</v>
      </c>
      <c r="B64" s="83" t="s">
        <v>47</v>
      </c>
      <c r="C64" s="83" t="s">
        <v>48</v>
      </c>
      <c r="D64" s="144"/>
      <c r="E64" s="112"/>
      <c r="F64" s="84">
        <f t="shared" si="1"/>
        <v>368.4</v>
      </c>
      <c r="G64" s="112"/>
      <c r="H64" s="112"/>
      <c r="I64" s="112"/>
      <c r="J64" s="156">
        <v>0</v>
      </c>
      <c r="K64" s="157">
        <v>4.5</v>
      </c>
      <c r="L64" s="158">
        <v>1657.8</v>
      </c>
    </row>
    <row r="65" spans="1:12" ht="27" x14ac:dyDescent="0.25">
      <c r="A65" s="82" t="s">
        <v>49</v>
      </c>
      <c r="B65" s="83" t="s">
        <v>50</v>
      </c>
      <c r="C65" s="83" t="s">
        <v>51</v>
      </c>
      <c r="D65" s="144"/>
      <c r="E65" s="112"/>
      <c r="F65" s="84">
        <f t="shared" si="1"/>
        <v>368.4</v>
      </c>
      <c r="G65" s="112"/>
      <c r="H65" s="112"/>
      <c r="I65" s="112"/>
      <c r="J65" s="156">
        <v>0</v>
      </c>
      <c r="K65" s="157">
        <v>4.5</v>
      </c>
      <c r="L65" s="158">
        <v>1657.8</v>
      </c>
    </row>
    <row r="66" spans="1:12" ht="25.35" customHeight="1" x14ac:dyDescent="0.25">
      <c r="A66" s="82" t="s">
        <v>46</v>
      </c>
      <c r="B66" s="83" t="s">
        <v>47</v>
      </c>
      <c r="C66" s="83" t="s">
        <v>48</v>
      </c>
      <c r="D66" s="144" t="s">
        <v>508</v>
      </c>
      <c r="E66" s="83" t="s">
        <v>509</v>
      </c>
      <c r="F66" s="84">
        <f t="shared" si="1"/>
        <v>245.6</v>
      </c>
      <c r="G66" s="6" t="s">
        <v>197</v>
      </c>
      <c r="H66" s="6" t="s">
        <v>201</v>
      </c>
      <c r="I66" s="6" t="s">
        <v>438</v>
      </c>
      <c r="J66" s="156">
        <v>0</v>
      </c>
      <c r="K66" s="157">
        <v>1.5</v>
      </c>
      <c r="L66" s="158">
        <v>368.4</v>
      </c>
    </row>
    <row r="67" spans="1:12" ht="27" x14ac:dyDescent="0.25">
      <c r="A67" s="82" t="s">
        <v>49</v>
      </c>
      <c r="B67" s="83" t="s">
        <v>50</v>
      </c>
      <c r="C67" s="83" t="s">
        <v>51</v>
      </c>
      <c r="D67" s="144"/>
      <c r="E67" s="83"/>
      <c r="F67" s="84">
        <f t="shared" si="1"/>
        <v>245.6</v>
      </c>
      <c r="G67" s="6"/>
      <c r="H67" s="6"/>
      <c r="I67" s="6"/>
      <c r="J67" s="156">
        <v>0</v>
      </c>
      <c r="K67" s="157">
        <v>1.5</v>
      </c>
      <c r="L67" s="158">
        <v>368.4</v>
      </c>
    </row>
    <row r="68" spans="1:12" ht="25.35" customHeight="1" x14ac:dyDescent="0.25">
      <c r="A68" s="82" t="s">
        <v>238</v>
      </c>
      <c r="B68" s="6" t="s">
        <v>87</v>
      </c>
      <c r="C68" s="4" t="s">
        <v>239</v>
      </c>
      <c r="D68" s="144" t="s">
        <v>510</v>
      </c>
      <c r="E68" s="140" t="s">
        <v>290</v>
      </c>
      <c r="F68" s="84">
        <f t="shared" si="1"/>
        <v>245.6</v>
      </c>
      <c r="G68" s="140" t="s">
        <v>511</v>
      </c>
      <c r="H68" s="140" t="s">
        <v>448</v>
      </c>
      <c r="I68" s="140" t="s">
        <v>21</v>
      </c>
      <c r="J68" s="156">
        <v>0</v>
      </c>
      <c r="K68" s="157">
        <v>3.5</v>
      </c>
      <c r="L68" s="158">
        <v>859.6</v>
      </c>
    </row>
    <row r="69" spans="1:12" ht="27" x14ac:dyDescent="0.25">
      <c r="A69" s="82" t="s">
        <v>236</v>
      </c>
      <c r="B69" s="6" t="s">
        <v>87</v>
      </c>
      <c r="C69" s="4" t="s">
        <v>237</v>
      </c>
      <c r="D69" s="144"/>
      <c r="E69" s="142"/>
      <c r="F69" s="84">
        <f t="shared" si="1"/>
        <v>245.6</v>
      </c>
      <c r="G69" s="142"/>
      <c r="H69" s="142"/>
      <c r="I69" s="142"/>
      <c r="J69" s="156">
        <v>0</v>
      </c>
      <c r="K69" s="157">
        <v>3.5</v>
      </c>
      <c r="L69" s="158">
        <v>859.6</v>
      </c>
    </row>
    <row r="70" spans="1:12" ht="25.35" customHeight="1" x14ac:dyDescent="0.25">
      <c r="A70" s="54" t="s">
        <v>99</v>
      </c>
      <c r="B70" s="6" t="s">
        <v>53</v>
      </c>
      <c r="C70" s="4" t="s">
        <v>100</v>
      </c>
      <c r="D70" s="144" t="s">
        <v>514</v>
      </c>
      <c r="E70" s="112" t="s">
        <v>515</v>
      </c>
      <c r="F70" s="84">
        <f t="shared" si="1"/>
        <v>614</v>
      </c>
      <c r="G70" s="152" t="s">
        <v>516</v>
      </c>
      <c r="H70" s="140" t="s">
        <v>517</v>
      </c>
      <c r="I70" s="155" t="s">
        <v>413</v>
      </c>
      <c r="J70" s="164">
        <f>2830.45+61.05</f>
        <v>2891.5</v>
      </c>
      <c r="K70" s="157">
        <v>4.5</v>
      </c>
      <c r="L70" s="158">
        <v>2763</v>
      </c>
    </row>
    <row r="71" spans="1:12" ht="15" x14ac:dyDescent="0.25">
      <c r="A71" s="54" t="s">
        <v>518</v>
      </c>
      <c r="B71" s="6" t="s">
        <v>15</v>
      </c>
      <c r="C71" s="4" t="s">
        <v>105</v>
      </c>
      <c r="D71" s="144"/>
      <c r="E71" s="112"/>
      <c r="F71" s="84">
        <f t="shared" si="1"/>
        <v>614</v>
      </c>
      <c r="G71" s="153"/>
      <c r="H71" s="141"/>
      <c r="I71" s="155"/>
      <c r="J71" s="164">
        <f>2830.45+61.05</f>
        <v>2891.5</v>
      </c>
      <c r="K71" s="157">
        <v>4.5</v>
      </c>
      <c r="L71" s="158">
        <v>2763</v>
      </c>
    </row>
    <row r="72" spans="1:12" ht="15" x14ac:dyDescent="0.25">
      <c r="A72" s="54" t="s">
        <v>519</v>
      </c>
      <c r="B72" s="6" t="s">
        <v>44</v>
      </c>
      <c r="C72" s="4" t="s">
        <v>110</v>
      </c>
      <c r="D72" s="144"/>
      <c r="E72" s="112"/>
      <c r="F72" s="84">
        <f t="shared" si="1"/>
        <v>368.4</v>
      </c>
      <c r="G72" s="154"/>
      <c r="H72" s="142"/>
      <c r="I72" s="155"/>
      <c r="J72" s="164">
        <f>2830.45+61.05</f>
        <v>2891.5</v>
      </c>
      <c r="K72" s="157">
        <v>4.5</v>
      </c>
      <c r="L72" s="158">
        <v>1657.8</v>
      </c>
    </row>
    <row r="73" spans="1:12" ht="15" x14ac:dyDescent="0.25">
      <c r="A73" s="88"/>
      <c r="B73" s="89"/>
      <c r="C73" s="89"/>
      <c r="D73" s="150"/>
      <c r="E73" s="90"/>
      <c r="F73" s="1"/>
      <c r="G73" s="1"/>
      <c r="H73" s="91"/>
      <c r="I73" s="92" t="s">
        <v>92</v>
      </c>
      <c r="J73" s="93">
        <f>SUM(J4:J72)</f>
        <v>66631.92</v>
      </c>
      <c r="K73" s="165">
        <f>SUM(K4:K72)</f>
        <v>297</v>
      </c>
      <c r="L73" s="93">
        <f>SUM(L4:L72)</f>
        <v>120001.97</v>
      </c>
    </row>
    <row r="74" spans="1:12" x14ac:dyDescent="0.2">
      <c r="D74" s="151"/>
    </row>
    <row r="75" spans="1:12" x14ac:dyDescent="0.2">
      <c r="D75" s="151"/>
    </row>
    <row r="76" spans="1:12" x14ac:dyDescent="0.2">
      <c r="D76" s="151"/>
    </row>
    <row r="77" spans="1:12" x14ac:dyDescent="0.2">
      <c r="D77" s="151"/>
    </row>
    <row r="78" spans="1:12" x14ac:dyDescent="0.2">
      <c r="D78" s="151"/>
    </row>
    <row r="79" spans="1:12" x14ac:dyDescent="0.2">
      <c r="D79" s="151"/>
    </row>
    <row r="80" spans="1:12" x14ac:dyDescent="0.2">
      <c r="D80" s="151"/>
    </row>
    <row r="81" spans="4:4" x14ac:dyDescent="0.2">
      <c r="D81" s="151"/>
    </row>
    <row r="82" spans="4:4" x14ac:dyDescent="0.2">
      <c r="D82" s="151"/>
    </row>
    <row r="83" spans="4:4" x14ac:dyDescent="0.2">
      <c r="D83" s="151"/>
    </row>
    <row r="84" spans="4:4" x14ac:dyDescent="0.2">
      <c r="D84" s="151"/>
    </row>
  </sheetData>
  <mergeCells count="94">
    <mergeCell ref="G70:G72"/>
    <mergeCell ref="H70:H72"/>
    <mergeCell ref="I70:I72"/>
    <mergeCell ref="E68:E69"/>
    <mergeCell ref="G68:G69"/>
    <mergeCell ref="H68:H69"/>
    <mergeCell ref="I68:I69"/>
    <mergeCell ref="H48:H49"/>
    <mergeCell ref="G45:G47"/>
    <mergeCell ref="H45:H47"/>
    <mergeCell ref="I45:I47"/>
    <mergeCell ref="D43:D44"/>
    <mergeCell ref="E43:E44"/>
    <mergeCell ref="G43:G44"/>
    <mergeCell ref="H43:H44"/>
    <mergeCell ref="I43:I44"/>
    <mergeCell ref="D45:D47"/>
    <mergeCell ref="E45:E47"/>
    <mergeCell ref="D48:D49"/>
    <mergeCell ref="E48:E49"/>
    <mergeCell ref="G48:G49"/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6:D8"/>
    <mergeCell ref="E6:E8"/>
    <mergeCell ref="G6:G8"/>
    <mergeCell ref="H6:H8"/>
    <mergeCell ref="D9:D12"/>
    <mergeCell ref="E9:E12"/>
    <mergeCell ref="G9:G12"/>
    <mergeCell ref="H9:H12"/>
    <mergeCell ref="I9:I12"/>
    <mergeCell ref="D13:D14"/>
    <mergeCell ref="E13:E14"/>
    <mergeCell ref="G13:G14"/>
    <mergeCell ref="H13:H14"/>
    <mergeCell ref="I13:I14"/>
    <mergeCell ref="D16:D18"/>
    <mergeCell ref="E16:E18"/>
    <mergeCell ref="G16:G18"/>
    <mergeCell ref="H16:H18"/>
    <mergeCell ref="I16:I18"/>
    <mergeCell ref="D20:D21"/>
    <mergeCell ref="E20:E21"/>
    <mergeCell ref="G20:G21"/>
    <mergeCell ref="H20:H21"/>
    <mergeCell ref="I20:I21"/>
    <mergeCell ref="D23:D25"/>
    <mergeCell ref="E23:E25"/>
    <mergeCell ref="G23:G25"/>
    <mergeCell ref="H23:H25"/>
    <mergeCell ref="I23:I25"/>
    <mergeCell ref="D30:D31"/>
    <mergeCell ref="E30:E31"/>
    <mergeCell ref="G30:G31"/>
    <mergeCell ref="H30:H31"/>
    <mergeCell ref="I30:I31"/>
    <mergeCell ref="D32:D33"/>
    <mergeCell ref="E32:E33"/>
    <mergeCell ref="G32:G33"/>
    <mergeCell ref="H32:H33"/>
    <mergeCell ref="I32:I33"/>
    <mergeCell ref="D36:D41"/>
    <mergeCell ref="E36:E41"/>
    <mergeCell ref="G36:G41"/>
    <mergeCell ref="H36:H41"/>
    <mergeCell ref="I36:I41"/>
    <mergeCell ref="D55:D59"/>
    <mergeCell ref="E55:E59"/>
    <mergeCell ref="G55:G59"/>
    <mergeCell ref="H55:H59"/>
    <mergeCell ref="I55:I59"/>
    <mergeCell ref="G62:G65"/>
    <mergeCell ref="H62:H65"/>
    <mergeCell ref="I62:I65"/>
    <mergeCell ref="D60:D61"/>
    <mergeCell ref="E60:E61"/>
    <mergeCell ref="G60:G61"/>
    <mergeCell ref="H60:H61"/>
    <mergeCell ref="I60:I61"/>
    <mergeCell ref="D66:D67"/>
    <mergeCell ref="D68:D69"/>
    <mergeCell ref="D70:D72"/>
    <mergeCell ref="E70:E72"/>
    <mergeCell ref="D62:D65"/>
    <mergeCell ref="E62:E65"/>
  </mergeCells>
  <pageMargins left="0.51180555555555496" right="0.51180555555555496" top="0.78749999999999998" bottom="0.78749999999999998" header="0.51180555555555496" footer="0.51180555555555496"/>
  <pageSetup paperSize="9" scale="90" firstPageNumber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opLeftCell="A47" zoomScaleNormal="100" zoomScalePageLayoutView="60" workbookViewId="0">
      <selection activeCell="J96" sqref="J96"/>
    </sheetView>
  </sheetViews>
  <sheetFormatPr defaultRowHeight="14.25" x14ac:dyDescent="0.2"/>
  <cols>
    <col min="1" max="1" width="24.875"/>
    <col min="2" max="2" width="12.75" customWidth="1"/>
    <col min="3" max="3" width="8.75"/>
    <col min="4" max="4" width="19.5"/>
    <col min="5" max="5" width="10.375" customWidth="1"/>
    <col min="6" max="6" width="10.125"/>
    <col min="7" max="7" width="7.25"/>
    <col min="8" max="8" width="8.75"/>
    <col min="9" max="9" width="9.375"/>
    <col min="10" max="10" width="12.5"/>
    <col min="11" max="11" width="8.75"/>
    <col min="12" max="12" width="12.125"/>
    <col min="13" max="1025" width="8.75"/>
  </cols>
  <sheetData>
    <row r="1" spans="1:12" ht="18" x14ac:dyDescent="0.2">
      <c r="A1" s="118" t="s">
        <v>520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4.25" customHeight="1" x14ac:dyDescent="0.2">
      <c r="A2" s="131" t="s">
        <v>0</v>
      </c>
      <c r="B2" s="131" t="s">
        <v>1</v>
      </c>
      <c r="C2" s="131" t="s">
        <v>401</v>
      </c>
      <c r="D2" s="131" t="s">
        <v>3</v>
      </c>
      <c r="E2" s="131" t="s">
        <v>4</v>
      </c>
      <c r="F2" s="131" t="s">
        <v>5</v>
      </c>
      <c r="G2" s="131" t="s">
        <v>6</v>
      </c>
      <c r="H2" s="131"/>
      <c r="I2" s="131" t="s">
        <v>7</v>
      </c>
      <c r="J2" s="131"/>
      <c r="K2" s="131" t="s">
        <v>8</v>
      </c>
      <c r="L2" s="131"/>
    </row>
    <row r="3" spans="1:12" ht="42" customHeight="1" x14ac:dyDescent="0.2">
      <c r="A3" s="131"/>
      <c r="B3" s="131"/>
      <c r="C3" s="131"/>
      <c r="D3" s="131"/>
      <c r="E3" s="131"/>
      <c r="F3" s="131"/>
      <c r="G3" s="70" t="s">
        <v>9</v>
      </c>
      <c r="H3" s="70" t="s">
        <v>10</v>
      </c>
      <c r="I3" s="70" t="s">
        <v>11</v>
      </c>
      <c r="J3" s="94" t="s">
        <v>12</v>
      </c>
      <c r="K3" s="70" t="s">
        <v>13</v>
      </c>
      <c r="L3" s="70" t="s">
        <v>12</v>
      </c>
    </row>
    <row r="4" spans="1:12" ht="24.2" customHeight="1" x14ac:dyDescent="0.2">
      <c r="A4" s="95" t="s">
        <v>128</v>
      </c>
      <c r="B4" s="96" t="s">
        <v>129</v>
      </c>
      <c r="C4" s="96" t="s">
        <v>130</v>
      </c>
      <c r="D4" s="136" t="s">
        <v>521</v>
      </c>
      <c r="E4" s="137" t="s">
        <v>522</v>
      </c>
      <c r="F4" s="98">
        <f t="shared" ref="F4:F14" si="0">L4/K4</f>
        <v>614</v>
      </c>
      <c r="G4" s="137" t="s">
        <v>523</v>
      </c>
      <c r="H4" s="137" t="s">
        <v>513</v>
      </c>
      <c r="I4" s="137" t="s">
        <v>410</v>
      </c>
      <c r="J4" s="42">
        <v>0</v>
      </c>
      <c r="K4" s="75">
        <v>4.5</v>
      </c>
      <c r="L4" s="42">
        <v>2763</v>
      </c>
    </row>
    <row r="5" spans="1:12" ht="24" x14ac:dyDescent="0.2">
      <c r="A5" s="95" t="s">
        <v>524</v>
      </c>
      <c r="B5" s="96" t="s">
        <v>29</v>
      </c>
      <c r="C5" s="96" t="s">
        <v>525</v>
      </c>
      <c r="D5" s="136"/>
      <c r="E5" s="137"/>
      <c r="F5" s="98">
        <f t="shared" si="0"/>
        <v>245.60000000000002</v>
      </c>
      <c r="G5" s="137"/>
      <c r="H5" s="137"/>
      <c r="I5" s="137"/>
      <c r="J5" s="42">
        <v>0</v>
      </c>
      <c r="K5" s="75">
        <v>4.5</v>
      </c>
      <c r="L5" s="42">
        <v>1105.2</v>
      </c>
    </row>
    <row r="6" spans="1:12" ht="24" x14ac:dyDescent="0.2">
      <c r="A6" s="95" t="s">
        <v>484</v>
      </c>
      <c r="B6" s="96" t="s">
        <v>485</v>
      </c>
      <c r="C6" s="96" t="s">
        <v>486</v>
      </c>
      <c r="D6" s="136"/>
      <c r="E6" s="137"/>
      <c r="F6" s="98">
        <f t="shared" si="0"/>
        <v>245.60000000000002</v>
      </c>
      <c r="G6" s="137"/>
      <c r="H6" s="137"/>
      <c r="I6" s="137"/>
      <c r="J6" s="42">
        <v>0</v>
      </c>
      <c r="K6" s="75">
        <v>4.5</v>
      </c>
      <c r="L6" s="99">
        <v>1105.2</v>
      </c>
    </row>
    <row r="7" spans="1:12" ht="24.2" customHeight="1" x14ac:dyDescent="0.2">
      <c r="A7" s="95" t="s">
        <v>154</v>
      </c>
      <c r="B7" s="96" t="s">
        <v>15</v>
      </c>
      <c r="C7" s="96">
        <v>310</v>
      </c>
      <c r="D7" s="136" t="s">
        <v>526</v>
      </c>
      <c r="E7" s="137" t="s">
        <v>527</v>
      </c>
      <c r="F7" s="98">
        <f t="shared" si="0"/>
        <v>614</v>
      </c>
      <c r="G7" s="137" t="s">
        <v>523</v>
      </c>
      <c r="H7" s="137" t="s">
        <v>528</v>
      </c>
      <c r="I7" s="137" t="s">
        <v>410</v>
      </c>
      <c r="J7" s="42">
        <v>0</v>
      </c>
      <c r="K7" s="75">
        <v>6.5</v>
      </c>
      <c r="L7" s="42">
        <v>3991</v>
      </c>
    </row>
    <row r="8" spans="1:12" ht="24" x14ac:dyDescent="0.2">
      <c r="A8" s="95" t="s">
        <v>158</v>
      </c>
      <c r="B8" s="96" t="s">
        <v>23</v>
      </c>
      <c r="C8" s="96" t="s">
        <v>159</v>
      </c>
      <c r="D8" s="136"/>
      <c r="E8" s="137"/>
      <c r="F8" s="98">
        <f t="shared" si="0"/>
        <v>368.4</v>
      </c>
      <c r="G8" s="137"/>
      <c r="H8" s="137"/>
      <c r="I8" s="137"/>
      <c r="J8" s="42">
        <v>0</v>
      </c>
      <c r="K8" s="75">
        <v>6.5</v>
      </c>
      <c r="L8" s="42">
        <v>2394.6</v>
      </c>
    </row>
    <row r="9" spans="1:12" ht="24" x14ac:dyDescent="0.2">
      <c r="A9" s="95" t="s">
        <v>160</v>
      </c>
      <c r="B9" s="96" t="s">
        <v>29</v>
      </c>
      <c r="C9" s="96" t="s">
        <v>161</v>
      </c>
      <c r="D9" s="136"/>
      <c r="E9" s="137"/>
      <c r="F9" s="98">
        <f t="shared" si="0"/>
        <v>368.4</v>
      </c>
      <c r="G9" s="137"/>
      <c r="H9" s="137"/>
      <c r="I9" s="137"/>
      <c r="J9" s="42">
        <v>0</v>
      </c>
      <c r="K9" s="75">
        <v>6.5</v>
      </c>
      <c r="L9" s="42">
        <v>2394.6</v>
      </c>
    </row>
    <row r="10" spans="1:12" ht="24" x14ac:dyDescent="0.2">
      <c r="A10" s="95" t="s">
        <v>162</v>
      </c>
      <c r="B10" s="96" t="s">
        <v>87</v>
      </c>
      <c r="C10" s="96" t="s">
        <v>163</v>
      </c>
      <c r="D10" s="136"/>
      <c r="E10" s="137"/>
      <c r="F10" s="98">
        <f t="shared" si="0"/>
        <v>368.4</v>
      </c>
      <c r="G10" s="137"/>
      <c r="H10" s="137"/>
      <c r="I10" s="137"/>
      <c r="J10" s="42">
        <v>0</v>
      </c>
      <c r="K10" s="75">
        <v>6.5</v>
      </c>
      <c r="L10" s="42">
        <v>2394.6</v>
      </c>
    </row>
    <row r="11" spans="1:12" ht="24" x14ac:dyDescent="0.2">
      <c r="A11" s="95" t="s">
        <v>164</v>
      </c>
      <c r="B11" s="96" t="s">
        <v>165</v>
      </c>
      <c r="C11" s="96" t="s">
        <v>166</v>
      </c>
      <c r="D11" s="136"/>
      <c r="E11" s="137"/>
      <c r="F11" s="98">
        <f t="shared" si="0"/>
        <v>368.4</v>
      </c>
      <c r="G11" s="137"/>
      <c r="H11" s="137"/>
      <c r="I11" s="137"/>
      <c r="J11" s="42">
        <v>0</v>
      </c>
      <c r="K11" s="75">
        <v>6.5</v>
      </c>
      <c r="L11" s="42">
        <v>2394.6</v>
      </c>
    </row>
    <row r="12" spans="1:12" ht="24" x14ac:dyDescent="0.2">
      <c r="A12" s="95" t="s">
        <v>169</v>
      </c>
      <c r="B12" s="96" t="s">
        <v>87</v>
      </c>
      <c r="C12" s="96" t="s">
        <v>170</v>
      </c>
      <c r="D12" s="136"/>
      <c r="E12" s="137"/>
      <c r="F12" s="98">
        <f t="shared" si="0"/>
        <v>368.4</v>
      </c>
      <c r="G12" s="137"/>
      <c r="H12" s="137"/>
      <c r="I12" s="137"/>
      <c r="J12" s="42">
        <v>0</v>
      </c>
      <c r="K12" s="75">
        <v>6.5</v>
      </c>
      <c r="L12" s="42">
        <v>2394.6</v>
      </c>
    </row>
    <row r="13" spans="1:12" x14ac:dyDescent="0.2">
      <c r="A13" s="95" t="s">
        <v>328</v>
      </c>
      <c r="B13" s="100" t="s">
        <v>87</v>
      </c>
      <c r="C13" s="100" t="s">
        <v>329</v>
      </c>
      <c r="D13" s="136"/>
      <c r="E13" s="137"/>
      <c r="F13" s="98">
        <f t="shared" si="0"/>
        <v>368.4</v>
      </c>
      <c r="G13" s="137"/>
      <c r="H13" s="137"/>
      <c r="I13" s="137"/>
      <c r="J13" s="42">
        <v>0</v>
      </c>
      <c r="K13" s="75">
        <v>6.5</v>
      </c>
      <c r="L13" s="42">
        <v>2394.6</v>
      </c>
    </row>
    <row r="14" spans="1:12" ht="24" x14ac:dyDescent="0.2">
      <c r="A14" s="95" t="s">
        <v>185</v>
      </c>
      <c r="B14" s="96" t="s">
        <v>53</v>
      </c>
      <c r="C14" s="96">
        <v>185</v>
      </c>
      <c r="D14" s="101" t="s">
        <v>529</v>
      </c>
      <c r="E14" s="96" t="s">
        <v>132</v>
      </c>
      <c r="F14" s="98">
        <f t="shared" si="0"/>
        <v>1023.3333333333334</v>
      </c>
      <c r="G14" s="96" t="s">
        <v>523</v>
      </c>
      <c r="H14" s="96" t="s">
        <v>530</v>
      </c>
      <c r="I14" s="96" t="s">
        <v>531</v>
      </c>
      <c r="J14" s="42">
        <v>3868.8</v>
      </c>
      <c r="K14" s="75">
        <v>1.5</v>
      </c>
      <c r="L14" s="42">
        <v>1535</v>
      </c>
    </row>
    <row r="15" spans="1:12" ht="24" x14ac:dyDescent="0.2">
      <c r="A15" s="95" t="s">
        <v>532</v>
      </c>
      <c r="B15" s="96" t="s">
        <v>194</v>
      </c>
      <c r="C15" s="96"/>
      <c r="D15" s="101" t="s">
        <v>533</v>
      </c>
      <c r="E15" s="96" t="s">
        <v>196</v>
      </c>
      <c r="F15" s="98"/>
      <c r="G15" s="96" t="s">
        <v>523</v>
      </c>
      <c r="H15" s="96" t="s">
        <v>534</v>
      </c>
      <c r="I15" s="96" t="s">
        <v>531</v>
      </c>
      <c r="J15" s="42">
        <v>2771.08</v>
      </c>
      <c r="K15" s="75">
        <v>0</v>
      </c>
      <c r="L15" s="42">
        <v>0</v>
      </c>
    </row>
    <row r="16" spans="1:12" ht="24" x14ac:dyDescent="0.2">
      <c r="A16" s="95" t="s">
        <v>535</v>
      </c>
      <c r="B16" s="96" t="s">
        <v>194</v>
      </c>
      <c r="C16" s="96"/>
      <c r="D16" s="101" t="s">
        <v>533</v>
      </c>
      <c r="E16" s="96" t="s">
        <v>196</v>
      </c>
      <c r="F16" s="98"/>
      <c r="G16" s="96" t="s">
        <v>536</v>
      </c>
      <c r="H16" s="96" t="s">
        <v>530</v>
      </c>
      <c r="I16" s="96" t="s">
        <v>531</v>
      </c>
      <c r="J16" s="42">
        <v>1022.16</v>
      </c>
      <c r="K16" s="75">
        <v>0</v>
      </c>
      <c r="L16" s="42">
        <v>0</v>
      </c>
    </row>
    <row r="17" spans="1:18" ht="24" x14ac:dyDescent="0.2">
      <c r="A17" s="95" t="s">
        <v>537</v>
      </c>
      <c r="B17" s="96" t="s">
        <v>194</v>
      </c>
      <c r="C17" s="96"/>
      <c r="D17" s="101" t="s">
        <v>533</v>
      </c>
      <c r="E17" s="96" t="s">
        <v>196</v>
      </c>
      <c r="F17" s="98"/>
      <c r="G17" s="96" t="s">
        <v>478</v>
      </c>
      <c r="H17" s="96" t="s">
        <v>499</v>
      </c>
      <c r="I17" s="96" t="s">
        <v>531</v>
      </c>
      <c r="J17" s="42">
        <v>1868.16</v>
      </c>
      <c r="K17" s="75">
        <v>0</v>
      </c>
      <c r="L17" s="42">
        <v>0</v>
      </c>
    </row>
    <row r="18" spans="1:18" ht="24" x14ac:dyDescent="0.2">
      <c r="A18" s="95" t="s">
        <v>86</v>
      </c>
      <c r="B18" s="96" t="s">
        <v>87</v>
      </c>
      <c r="C18" s="96" t="s">
        <v>88</v>
      </c>
      <c r="D18" s="101" t="s">
        <v>538</v>
      </c>
      <c r="E18" s="96" t="s">
        <v>539</v>
      </c>
      <c r="F18" s="98">
        <f t="shared" ref="F18:F49" si="1">L18/K18</f>
        <v>245.6</v>
      </c>
      <c r="G18" s="96" t="s">
        <v>283</v>
      </c>
      <c r="H18" s="96" t="s">
        <v>540</v>
      </c>
      <c r="I18" s="96" t="s">
        <v>405</v>
      </c>
      <c r="J18" s="42">
        <v>0</v>
      </c>
      <c r="K18" s="75">
        <v>3.5</v>
      </c>
      <c r="L18" s="42">
        <v>859.6</v>
      </c>
    </row>
    <row r="19" spans="1:18" ht="24.2" customHeight="1" x14ac:dyDescent="0.2">
      <c r="A19" s="95" t="s">
        <v>392</v>
      </c>
      <c r="B19" s="96" t="s">
        <v>15</v>
      </c>
      <c r="C19" s="96" t="s">
        <v>393</v>
      </c>
      <c r="D19" s="136" t="s">
        <v>541</v>
      </c>
      <c r="E19" s="137" t="s">
        <v>196</v>
      </c>
      <c r="F19" s="98">
        <f t="shared" si="1"/>
        <v>614</v>
      </c>
      <c r="G19" s="137" t="s">
        <v>258</v>
      </c>
      <c r="H19" s="137" t="s">
        <v>261</v>
      </c>
      <c r="I19" s="133" t="s">
        <v>405</v>
      </c>
      <c r="J19" s="42">
        <v>0</v>
      </c>
      <c r="K19" s="75">
        <v>6.5</v>
      </c>
      <c r="L19" s="42">
        <v>3991</v>
      </c>
    </row>
    <row r="20" spans="1:18" x14ac:dyDescent="0.2">
      <c r="A20" s="95" t="s">
        <v>390</v>
      </c>
      <c r="B20" s="96" t="s">
        <v>15</v>
      </c>
      <c r="C20" s="96" t="s">
        <v>391</v>
      </c>
      <c r="D20" s="136"/>
      <c r="E20" s="137"/>
      <c r="F20" s="98">
        <f t="shared" si="1"/>
        <v>614</v>
      </c>
      <c r="G20" s="137"/>
      <c r="H20" s="137"/>
      <c r="I20" s="134"/>
      <c r="J20" s="42">
        <v>0</v>
      </c>
      <c r="K20" s="75">
        <v>6.5</v>
      </c>
      <c r="L20" s="42">
        <v>3991</v>
      </c>
    </row>
    <row r="21" spans="1:18" ht="24" customHeight="1" x14ac:dyDescent="0.2">
      <c r="A21" s="95" t="s">
        <v>46</v>
      </c>
      <c r="B21" s="96" t="s">
        <v>47</v>
      </c>
      <c r="C21" s="96" t="s">
        <v>48</v>
      </c>
      <c r="D21" s="101" t="s">
        <v>542</v>
      </c>
      <c r="E21" s="96" t="s">
        <v>543</v>
      </c>
      <c r="F21" s="98">
        <f t="shared" si="1"/>
        <v>245.6</v>
      </c>
      <c r="G21" s="96" t="s">
        <v>291</v>
      </c>
      <c r="H21" s="96" t="s">
        <v>292</v>
      </c>
      <c r="I21" s="133" t="s">
        <v>438</v>
      </c>
      <c r="J21" s="42">
        <v>0</v>
      </c>
      <c r="K21" s="75">
        <v>7.5</v>
      </c>
      <c r="L21" s="42">
        <v>1842</v>
      </c>
    </row>
    <row r="22" spans="1:18" ht="24" x14ac:dyDescent="0.2">
      <c r="A22" s="95" t="s">
        <v>49</v>
      </c>
      <c r="B22" s="96" t="s">
        <v>50</v>
      </c>
      <c r="C22" s="96" t="s">
        <v>51</v>
      </c>
      <c r="D22" s="101"/>
      <c r="E22" s="96"/>
      <c r="F22" s="98">
        <f t="shared" si="1"/>
        <v>245.6</v>
      </c>
      <c r="G22" s="96"/>
      <c r="H22" s="96"/>
      <c r="I22" s="134"/>
      <c r="J22" s="42">
        <v>0</v>
      </c>
      <c r="K22" s="75">
        <v>7.5</v>
      </c>
      <c r="L22" s="42">
        <v>1842</v>
      </c>
    </row>
    <row r="23" spans="1:18" ht="24" x14ac:dyDescent="0.2">
      <c r="A23" s="95" t="s">
        <v>158</v>
      </c>
      <c r="B23" s="96" t="s">
        <v>23</v>
      </c>
      <c r="C23" s="96" t="s">
        <v>159</v>
      </c>
      <c r="D23" s="101" t="s">
        <v>526</v>
      </c>
      <c r="E23" s="96" t="s">
        <v>527</v>
      </c>
      <c r="F23" s="98">
        <f t="shared" si="1"/>
        <v>368.4</v>
      </c>
      <c r="G23" s="96" t="s">
        <v>523</v>
      </c>
      <c r="H23" s="96" t="s">
        <v>528</v>
      </c>
      <c r="I23" s="96" t="s">
        <v>410</v>
      </c>
      <c r="J23" s="42">
        <v>0</v>
      </c>
      <c r="K23" s="75">
        <v>6.5</v>
      </c>
      <c r="L23" s="42">
        <v>2394.6</v>
      </c>
    </row>
    <row r="24" spans="1:18" ht="24.2" customHeight="1" x14ac:dyDescent="0.2">
      <c r="A24" s="95" t="s">
        <v>160</v>
      </c>
      <c r="B24" s="96" t="s">
        <v>29</v>
      </c>
      <c r="C24" s="96" t="s">
        <v>161</v>
      </c>
      <c r="D24" s="133" t="s">
        <v>544</v>
      </c>
      <c r="E24" s="133" t="s">
        <v>545</v>
      </c>
      <c r="F24" s="98">
        <f t="shared" si="1"/>
        <v>368.4</v>
      </c>
      <c r="G24" s="133" t="s">
        <v>523</v>
      </c>
      <c r="H24" s="133" t="s">
        <v>513</v>
      </c>
      <c r="I24" s="133" t="s">
        <v>405</v>
      </c>
      <c r="J24" s="42">
        <v>0</v>
      </c>
      <c r="K24" s="75">
        <v>6.5</v>
      </c>
      <c r="L24" s="42">
        <v>2394.6</v>
      </c>
    </row>
    <row r="25" spans="1:18" ht="24" x14ac:dyDescent="0.2">
      <c r="A25" s="95" t="s">
        <v>162</v>
      </c>
      <c r="B25" s="96" t="s">
        <v>87</v>
      </c>
      <c r="C25" s="96" t="s">
        <v>163</v>
      </c>
      <c r="D25" s="135"/>
      <c r="E25" s="135"/>
      <c r="F25" s="98">
        <f t="shared" si="1"/>
        <v>368.4</v>
      </c>
      <c r="G25" s="135"/>
      <c r="H25" s="135"/>
      <c r="I25" s="135"/>
      <c r="J25" s="42">
        <v>0</v>
      </c>
      <c r="K25" s="75">
        <v>6.5</v>
      </c>
      <c r="L25" s="42">
        <v>2394.6</v>
      </c>
      <c r="M25" s="38"/>
      <c r="N25" s="38"/>
      <c r="O25" s="38"/>
      <c r="P25" s="38"/>
      <c r="Q25" s="38"/>
      <c r="R25" s="38"/>
    </row>
    <row r="26" spans="1:18" ht="24" x14ac:dyDescent="0.2">
      <c r="A26" s="95" t="s">
        <v>164</v>
      </c>
      <c r="B26" s="96" t="s">
        <v>165</v>
      </c>
      <c r="C26" s="96" t="s">
        <v>166</v>
      </c>
      <c r="D26" s="135"/>
      <c r="E26" s="135"/>
      <c r="F26" s="98">
        <f t="shared" si="1"/>
        <v>368.4</v>
      </c>
      <c r="G26" s="135"/>
      <c r="H26" s="135"/>
      <c r="I26" s="135"/>
      <c r="J26" s="42">
        <v>0</v>
      </c>
      <c r="K26" s="75">
        <v>6.5</v>
      </c>
      <c r="L26" s="42">
        <v>2394.6</v>
      </c>
      <c r="M26" s="38"/>
      <c r="N26" s="38"/>
      <c r="O26" s="38"/>
      <c r="P26" s="38"/>
      <c r="Q26" s="38"/>
      <c r="R26" s="38"/>
    </row>
    <row r="27" spans="1:18" ht="24" x14ac:dyDescent="0.2">
      <c r="A27" s="95" t="s">
        <v>169</v>
      </c>
      <c r="B27" s="96" t="s">
        <v>87</v>
      </c>
      <c r="C27" s="96" t="s">
        <v>170</v>
      </c>
      <c r="D27" s="135"/>
      <c r="E27" s="135"/>
      <c r="F27" s="98">
        <f t="shared" si="1"/>
        <v>368.4</v>
      </c>
      <c r="G27" s="135"/>
      <c r="H27" s="135"/>
      <c r="I27" s="135"/>
      <c r="J27" s="42">
        <v>0</v>
      </c>
      <c r="K27" s="75">
        <v>6.5</v>
      </c>
      <c r="L27" s="42">
        <v>2394.6</v>
      </c>
      <c r="M27" s="38"/>
      <c r="N27" s="38"/>
      <c r="O27" s="38"/>
      <c r="P27" s="38"/>
      <c r="Q27" s="38"/>
      <c r="R27" s="38"/>
    </row>
    <row r="28" spans="1:18" x14ac:dyDescent="0.2">
      <c r="A28" s="95" t="s">
        <v>328</v>
      </c>
      <c r="B28" s="100" t="s">
        <v>87</v>
      </c>
      <c r="C28" s="100" t="s">
        <v>329</v>
      </c>
      <c r="D28" s="135"/>
      <c r="E28" s="135"/>
      <c r="F28" s="98">
        <f t="shared" si="1"/>
        <v>368.4</v>
      </c>
      <c r="G28" s="135"/>
      <c r="H28" s="135"/>
      <c r="I28" s="135"/>
      <c r="J28" s="42">
        <v>0</v>
      </c>
      <c r="K28" s="75">
        <v>6.5</v>
      </c>
      <c r="L28" s="42">
        <v>2394.6</v>
      </c>
      <c r="M28" s="38"/>
      <c r="N28" s="38"/>
      <c r="O28" s="38"/>
      <c r="P28" s="38"/>
      <c r="Q28" s="38"/>
      <c r="R28" s="38"/>
    </row>
    <row r="29" spans="1:18" ht="24" x14ac:dyDescent="0.2">
      <c r="A29" s="95" t="s">
        <v>154</v>
      </c>
      <c r="B29" s="96" t="s">
        <v>15</v>
      </c>
      <c r="C29" s="96">
        <v>310</v>
      </c>
      <c r="D29" s="135"/>
      <c r="E29" s="135"/>
      <c r="F29" s="98">
        <f t="shared" si="1"/>
        <v>614</v>
      </c>
      <c r="G29" s="135"/>
      <c r="H29" s="135"/>
      <c r="I29" s="135"/>
      <c r="J29" s="42">
        <v>0</v>
      </c>
      <c r="K29" s="75">
        <v>6.5</v>
      </c>
      <c r="L29" s="42">
        <v>3991</v>
      </c>
      <c r="M29" s="38"/>
      <c r="N29" s="38"/>
      <c r="O29" s="38"/>
      <c r="P29" s="38"/>
      <c r="Q29" s="38"/>
      <c r="R29" s="38"/>
    </row>
    <row r="30" spans="1:18" ht="24" x14ac:dyDescent="0.2">
      <c r="A30" s="95" t="s">
        <v>135</v>
      </c>
      <c r="B30" s="96" t="s">
        <v>69</v>
      </c>
      <c r="C30" s="96" t="s">
        <v>136</v>
      </c>
      <c r="D30" s="135"/>
      <c r="E30" s="135"/>
      <c r="F30" s="98">
        <f t="shared" si="1"/>
        <v>245.60000000000002</v>
      </c>
      <c r="G30" s="135"/>
      <c r="H30" s="135"/>
      <c r="I30" s="135"/>
      <c r="J30" s="42">
        <v>0</v>
      </c>
      <c r="K30" s="75">
        <v>4.5</v>
      </c>
      <c r="L30" s="42">
        <v>1105.2</v>
      </c>
    </row>
    <row r="31" spans="1:18" ht="24" customHeight="1" x14ac:dyDescent="0.2">
      <c r="A31" s="95" t="s">
        <v>139</v>
      </c>
      <c r="B31" s="96" t="s">
        <v>69</v>
      </c>
      <c r="C31" s="96" t="s">
        <v>140</v>
      </c>
      <c r="D31" s="135"/>
      <c r="E31" s="135"/>
      <c r="F31" s="98">
        <f t="shared" si="1"/>
        <v>245.60000000000002</v>
      </c>
      <c r="G31" s="135"/>
      <c r="H31" s="135"/>
      <c r="I31" s="135"/>
      <c r="J31" s="42">
        <v>0</v>
      </c>
      <c r="K31" s="75">
        <v>4.5</v>
      </c>
      <c r="L31" s="42">
        <v>1105.2</v>
      </c>
      <c r="M31" s="38"/>
      <c r="N31" s="38"/>
      <c r="O31" s="38"/>
      <c r="P31" s="38"/>
      <c r="Q31" s="38"/>
      <c r="R31" s="38"/>
    </row>
    <row r="32" spans="1:18" x14ac:dyDescent="0.2">
      <c r="A32" s="95" t="s">
        <v>46</v>
      </c>
      <c r="B32" s="96" t="s">
        <v>47</v>
      </c>
      <c r="C32" s="96" t="s">
        <v>48</v>
      </c>
      <c r="D32" s="135"/>
      <c r="E32" s="135"/>
      <c r="F32" s="98">
        <f t="shared" si="1"/>
        <v>245.60000000000002</v>
      </c>
      <c r="G32" s="135"/>
      <c r="H32" s="135"/>
      <c r="I32" s="135"/>
      <c r="J32" s="42">
        <v>0</v>
      </c>
      <c r="K32" s="75">
        <v>4.5</v>
      </c>
      <c r="L32" s="42">
        <v>1105.2</v>
      </c>
      <c r="M32" s="38"/>
      <c r="N32" s="38"/>
      <c r="O32" s="38"/>
      <c r="P32" s="38"/>
      <c r="Q32" s="38"/>
      <c r="R32" s="38"/>
    </row>
    <row r="33" spans="1:18" ht="24" x14ac:dyDescent="0.2">
      <c r="A33" s="95" t="s">
        <v>49</v>
      </c>
      <c r="B33" s="96" t="s">
        <v>50</v>
      </c>
      <c r="C33" s="96" t="s">
        <v>51</v>
      </c>
      <c r="D33" s="134"/>
      <c r="E33" s="134"/>
      <c r="F33" s="98">
        <f t="shared" si="1"/>
        <v>245.60000000000002</v>
      </c>
      <c r="G33" s="134"/>
      <c r="H33" s="134"/>
      <c r="I33" s="134"/>
      <c r="J33" s="42">
        <v>0</v>
      </c>
      <c r="K33" s="75">
        <v>4.5</v>
      </c>
      <c r="L33" s="42">
        <v>1105.2</v>
      </c>
      <c r="M33" s="38"/>
      <c r="N33" s="38"/>
      <c r="O33" s="38"/>
      <c r="P33" s="38"/>
      <c r="Q33" s="38"/>
      <c r="R33" s="38"/>
    </row>
    <row r="34" spans="1:18" ht="36" x14ac:dyDescent="0.2">
      <c r="A34" s="95" t="s">
        <v>546</v>
      </c>
      <c r="B34" s="96" t="s">
        <v>547</v>
      </c>
      <c r="C34" s="96" t="s">
        <v>548</v>
      </c>
      <c r="D34" s="101" t="s">
        <v>549</v>
      </c>
      <c r="E34" s="96" t="s">
        <v>550</v>
      </c>
      <c r="F34" s="98">
        <f t="shared" si="1"/>
        <v>368.4</v>
      </c>
      <c r="G34" s="96" t="s">
        <v>551</v>
      </c>
      <c r="H34" s="96" t="s">
        <v>552</v>
      </c>
      <c r="I34" s="96" t="s">
        <v>531</v>
      </c>
      <c r="J34" s="42">
        <v>3445.5</v>
      </c>
      <c r="K34" s="75">
        <v>4.5</v>
      </c>
      <c r="L34" s="42">
        <v>1657.8</v>
      </c>
      <c r="M34" s="38"/>
      <c r="N34" s="38"/>
      <c r="O34" s="38"/>
      <c r="P34" s="38"/>
      <c r="Q34" s="38"/>
      <c r="R34" s="38"/>
    </row>
    <row r="35" spans="1:18" ht="24.2" customHeight="1" x14ac:dyDescent="0.2">
      <c r="A35" s="95" t="s">
        <v>553</v>
      </c>
      <c r="B35" s="100" t="s">
        <v>29</v>
      </c>
      <c r="C35" s="96" t="s">
        <v>554</v>
      </c>
      <c r="D35" s="136" t="s">
        <v>555</v>
      </c>
      <c r="E35" s="137" t="s">
        <v>556</v>
      </c>
      <c r="F35" s="98">
        <f t="shared" si="1"/>
        <v>368.4</v>
      </c>
      <c r="G35" s="137" t="s">
        <v>557</v>
      </c>
      <c r="H35" s="137" t="s">
        <v>558</v>
      </c>
      <c r="I35" s="137" t="s">
        <v>410</v>
      </c>
      <c r="J35" s="42">
        <v>3445.5</v>
      </c>
      <c r="K35" s="75">
        <v>4.5</v>
      </c>
      <c r="L35" s="42">
        <v>1657.8</v>
      </c>
      <c r="M35" s="38"/>
      <c r="N35" s="38"/>
      <c r="O35" s="38"/>
      <c r="P35" s="38"/>
      <c r="Q35" s="38"/>
      <c r="R35" s="38"/>
    </row>
    <row r="36" spans="1:18" ht="24" x14ac:dyDescent="0.2">
      <c r="A36" s="95" t="s">
        <v>559</v>
      </c>
      <c r="B36" s="100" t="s">
        <v>29</v>
      </c>
      <c r="C36" s="100" t="s">
        <v>560</v>
      </c>
      <c r="D36" s="136"/>
      <c r="E36" s="137"/>
      <c r="F36" s="98">
        <f t="shared" si="1"/>
        <v>368.4</v>
      </c>
      <c r="G36" s="137"/>
      <c r="H36" s="137"/>
      <c r="I36" s="137"/>
      <c r="J36" s="42">
        <v>3445.5</v>
      </c>
      <c r="K36" s="75">
        <v>4.5</v>
      </c>
      <c r="L36" s="42">
        <v>1657.8</v>
      </c>
      <c r="M36" s="38"/>
      <c r="N36" s="38"/>
      <c r="O36" s="38"/>
      <c r="P36" s="38"/>
    </row>
    <row r="37" spans="1:18" ht="24" x14ac:dyDescent="0.2">
      <c r="A37" s="95" t="s">
        <v>561</v>
      </c>
      <c r="B37" s="100" t="s">
        <v>29</v>
      </c>
      <c r="C37" s="96" t="s">
        <v>562</v>
      </c>
      <c r="D37" s="136"/>
      <c r="E37" s="137"/>
      <c r="F37" s="98">
        <f t="shared" si="1"/>
        <v>368.4</v>
      </c>
      <c r="G37" s="137"/>
      <c r="H37" s="137"/>
      <c r="I37" s="137"/>
      <c r="J37" s="42">
        <v>3445.5</v>
      </c>
      <c r="K37" s="75">
        <v>4.5</v>
      </c>
      <c r="L37" s="42">
        <v>1657.8</v>
      </c>
      <c r="M37" s="38"/>
      <c r="N37" s="38"/>
      <c r="O37" s="38"/>
      <c r="P37" s="38"/>
    </row>
    <row r="38" spans="1:18" ht="24" x14ac:dyDescent="0.2">
      <c r="A38" s="95" t="s">
        <v>28</v>
      </c>
      <c r="B38" s="96" t="s">
        <v>29</v>
      </c>
      <c r="C38" s="96" t="s">
        <v>30</v>
      </c>
      <c r="D38" s="136"/>
      <c r="E38" s="137"/>
      <c r="F38" s="98">
        <f t="shared" si="1"/>
        <v>368.4</v>
      </c>
      <c r="G38" s="137"/>
      <c r="H38" s="137"/>
      <c r="I38" s="137"/>
      <c r="J38" s="42">
        <v>0</v>
      </c>
      <c r="K38" s="75">
        <v>4.5</v>
      </c>
      <c r="L38" s="42">
        <v>1657.8</v>
      </c>
      <c r="M38" s="38"/>
      <c r="N38" s="38"/>
      <c r="O38" s="38"/>
      <c r="P38" s="38"/>
    </row>
    <row r="39" spans="1:18" ht="24" x14ac:dyDescent="0.2">
      <c r="A39" s="95" t="s">
        <v>36</v>
      </c>
      <c r="B39" s="96" t="s">
        <v>29</v>
      </c>
      <c r="C39" s="96" t="s">
        <v>37</v>
      </c>
      <c r="D39" s="136"/>
      <c r="E39" s="137"/>
      <c r="F39" s="98">
        <f t="shared" si="1"/>
        <v>368.4</v>
      </c>
      <c r="G39" s="137"/>
      <c r="H39" s="137"/>
      <c r="I39" s="137"/>
      <c r="J39" s="42">
        <v>0</v>
      </c>
      <c r="K39" s="75">
        <v>4.5</v>
      </c>
      <c r="L39" s="42">
        <v>1657.8</v>
      </c>
      <c r="M39" s="38"/>
      <c r="N39" s="38"/>
      <c r="O39" s="38"/>
      <c r="P39" s="38"/>
    </row>
    <row r="40" spans="1:18" ht="36" customHeight="1" x14ac:dyDescent="0.2">
      <c r="A40" s="95" t="s">
        <v>84</v>
      </c>
      <c r="B40" s="96" t="s">
        <v>29</v>
      </c>
      <c r="C40" s="96" t="s">
        <v>85</v>
      </c>
      <c r="D40" s="136" t="s">
        <v>555</v>
      </c>
      <c r="E40" s="137" t="s">
        <v>563</v>
      </c>
      <c r="F40" s="98">
        <f t="shared" si="1"/>
        <v>245.60000000000002</v>
      </c>
      <c r="G40" s="137" t="s">
        <v>557</v>
      </c>
      <c r="H40" s="137" t="s">
        <v>558</v>
      </c>
      <c r="I40" s="137" t="s">
        <v>438</v>
      </c>
      <c r="J40" s="42">
        <v>0</v>
      </c>
      <c r="K40" s="75">
        <v>4.5</v>
      </c>
      <c r="L40" s="42">
        <v>1105.2</v>
      </c>
      <c r="M40" s="38"/>
      <c r="N40" s="38"/>
      <c r="O40" s="38"/>
      <c r="P40" s="38"/>
    </row>
    <row r="41" spans="1:18" ht="24" x14ac:dyDescent="0.2">
      <c r="A41" s="95" t="s">
        <v>302</v>
      </c>
      <c r="B41" s="96" t="s">
        <v>29</v>
      </c>
      <c r="C41" s="96" t="s">
        <v>303</v>
      </c>
      <c r="D41" s="136"/>
      <c r="E41" s="137"/>
      <c r="F41" s="98">
        <f t="shared" si="1"/>
        <v>245.60000000000002</v>
      </c>
      <c r="G41" s="137"/>
      <c r="H41" s="137"/>
      <c r="I41" s="137"/>
      <c r="J41" s="42">
        <v>0</v>
      </c>
      <c r="K41" s="75">
        <v>4.5</v>
      </c>
      <c r="L41" s="42">
        <v>1105.2</v>
      </c>
      <c r="M41" s="38"/>
      <c r="N41" s="38"/>
      <c r="O41" s="38"/>
      <c r="P41" s="38"/>
    </row>
    <row r="42" spans="1:18" x14ac:dyDescent="0.2">
      <c r="A42" s="95" t="s">
        <v>46</v>
      </c>
      <c r="B42" s="96" t="s">
        <v>47</v>
      </c>
      <c r="C42" s="96" t="s">
        <v>48</v>
      </c>
      <c r="D42" s="136"/>
      <c r="E42" s="137"/>
      <c r="F42" s="98">
        <f t="shared" si="1"/>
        <v>245.60000000000002</v>
      </c>
      <c r="G42" s="137"/>
      <c r="H42" s="137"/>
      <c r="I42" s="137"/>
      <c r="J42" s="42">
        <v>0</v>
      </c>
      <c r="K42" s="75">
        <v>4.5</v>
      </c>
      <c r="L42" s="42">
        <v>1105.2</v>
      </c>
      <c r="M42" s="38"/>
      <c r="N42" s="38"/>
      <c r="O42" s="38"/>
      <c r="P42" s="38"/>
    </row>
    <row r="43" spans="1:18" ht="24" x14ac:dyDescent="0.2">
      <c r="A43" s="95" t="s">
        <v>49</v>
      </c>
      <c r="B43" s="96" t="s">
        <v>50</v>
      </c>
      <c r="C43" s="96" t="s">
        <v>51</v>
      </c>
      <c r="D43" s="136"/>
      <c r="E43" s="137"/>
      <c r="F43" s="98">
        <f t="shared" si="1"/>
        <v>245.60000000000002</v>
      </c>
      <c r="G43" s="137"/>
      <c r="H43" s="137"/>
      <c r="I43" s="137"/>
      <c r="J43" s="42">
        <v>0</v>
      </c>
      <c r="K43" s="75">
        <v>4.5</v>
      </c>
      <c r="L43" s="42">
        <v>1105.2</v>
      </c>
      <c r="M43" s="38"/>
      <c r="N43" s="38"/>
      <c r="O43" s="38"/>
      <c r="P43" s="38"/>
    </row>
    <row r="44" spans="1:18" ht="24" x14ac:dyDescent="0.2">
      <c r="A44" s="95" t="s">
        <v>185</v>
      </c>
      <c r="B44" s="96" t="s">
        <v>53</v>
      </c>
      <c r="C44" s="96">
        <v>185</v>
      </c>
      <c r="D44" s="101" t="s">
        <v>564</v>
      </c>
      <c r="E44" s="96" t="s">
        <v>132</v>
      </c>
      <c r="F44" s="98">
        <f t="shared" si="1"/>
        <v>614</v>
      </c>
      <c r="G44" s="96" t="s">
        <v>565</v>
      </c>
      <c r="H44" s="96" t="s">
        <v>498</v>
      </c>
      <c r="I44" s="96" t="s">
        <v>531</v>
      </c>
      <c r="J44" s="42">
        <v>502.2</v>
      </c>
      <c r="K44" s="75">
        <v>3</v>
      </c>
      <c r="L44" s="42">
        <v>1842</v>
      </c>
      <c r="M44" s="38"/>
      <c r="N44" s="38"/>
      <c r="O44" s="38"/>
      <c r="P44" s="38"/>
    </row>
    <row r="45" spans="1:18" ht="24" x14ac:dyDescent="0.2">
      <c r="A45" s="95" t="s">
        <v>76</v>
      </c>
      <c r="B45" s="96" t="s">
        <v>15</v>
      </c>
      <c r="C45" s="96">
        <v>266</v>
      </c>
      <c r="D45" s="101" t="s">
        <v>566</v>
      </c>
      <c r="E45" s="96" t="s">
        <v>567</v>
      </c>
      <c r="F45" s="98">
        <f t="shared" si="1"/>
        <v>614</v>
      </c>
      <c r="G45" s="96" t="s">
        <v>478</v>
      </c>
      <c r="H45" s="96" t="s">
        <v>499</v>
      </c>
      <c r="I45" s="96" t="s">
        <v>531</v>
      </c>
      <c r="J45" s="42">
        <v>1227.3399999999999</v>
      </c>
      <c r="K45" s="75">
        <v>3.5</v>
      </c>
      <c r="L45" s="42">
        <v>2149</v>
      </c>
      <c r="M45" s="38"/>
      <c r="N45" s="38"/>
      <c r="O45" s="38"/>
      <c r="P45" s="38"/>
    </row>
    <row r="46" spans="1:18" ht="48" customHeight="1" x14ac:dyDescent="0.2">
      <c r="A46" s="95" t="s">
        <v>99</v>
      </c>
      <c r="B46" s="96" t="s">
        <v>53</v>
      </c>
      <c r="C46" s="96" t="s">
        <v>100</v>
      </c>
      <c r="D46" s="136" t="s">
        <v>568</v>
      </c>
      <c r="E46" s="137" t="s">
        <v>102</v>
      </c>
      <c r="F46" s="98">
        <f t="shared" si="1"/>
        <v>614</v>
      </c>
      <c r="G46" s="137" t="s">
        <v>557</v>
      </c>
      <c r="H46" s="137" t="s">
        <v>558</v>
      </c>
      <c r="I46" s="137" t="s">
        <v>531</v>
      </c>
      <c r="J46" s="42">
        <v>1667.7</v>
      </c>
      <c r="K46" s="75">
        <v>4.5</v>
      </c>
      <c r="L46" s="42">
        <v>2763</v>
      </c>
      <c r="M46" s="38"/>
      <c r="N46" s="38"/>
      <c r="O46" s="38"/>
      <c r="P46" s="38"/>
    </row>
    <row r="47" spans="1:18" ht="24" x14ac:dyDescent="0.2">
      <c r="A47" s="95" t="s">
        <v>569</v>
      </c>
      <c r="B47" s="96" t="s">
        <v>570</v>
      </c>
      <c r="C47" s="96">
        <v>32158</v>
      </c>
      <c r="D47" s="136"/>
      <c r="E47" s="137"/>
      <c r="F47" s="98">
        <f t="shared" si="1"/>
        <v>368.4</v>
      </c>
      <c r="G47" s="137"/>
      <c r="H47" s="137"/>
      <c r="I47" s="137"/>
      <c r="J47" s="42">
        <v>1667.7</v>
      </c>
      <c r="K47" s="75">
        <v>4.5</v>
      </c>
      <c r="L47" s="42">
        <v>1657.8</v>
      </c>
      <c r="M47" s="38"/>
      <c r="N47" s="38"/>
      <c r="O47" s="38"/>
      <c r="P47" s="38"/>
    </row>
    <row r="48" spans="1:18" ht="24" x14ac:dyDescent="0.2">
      <c r="A48" s="95" t="s">
        <v>450</v>
      </c>
      <c r="B48" s="96" t="s">
        <v>29</v>
      </c>
      <c r="C48" s="96" t="s">
        <v>451</v>
      </c>
      <c r="D48" s="101" t="s">
        <v>571</v>
      </c>
      <c r="E48" s="96" t="s">
        <v>572</v>
      </c>
      <c r="F48" s="98">
        <f t="shared" si="1"/>
        <v>368.40000000000003</v>
      </c>
      <c r="G48" s="96" t="s">
        <v>573</v>
      </c>
      <c r="H48" s="96" t="s">
        <v>370</v>
      </c>
      <c r="I48" s="96" t="s">
        <v>531</v>
      </c>
      <c r="J48" s="42">
        <v>2285.1</v>
      </c>
      <c r="K48" s="75">
        <v>3.5</v>
      </c>
      <c r="L48" s="42">
        <v>1289.4000000000001</v>
      </c>
      <c r="M48" s="38"/>
      <c r="N48" s="38"/>
      <c r="O48" s="38"/>
      <c r="P48" s="38"/>
    </row>
    <row r="49" spans="1:16" ht="24" x14ac:dyDescent="0.2">
      <c r="A49" s="95" t="s">
        <v>265</v>
      </c>
      <c r="B49" s="96" t="s">
        <v>29</v>
      </c>
      <c r="C49" s="96" t="s">
        <v>266</v>
      </c>
      <c r="D49" s="101" t="s">
        <v>574</v>
      </c>
      <c r="E49" s="96" t="s">
        <v>550</v>
      </c>
      <c r="F49" s="98">
        <f t="shared" si="1"/>
        <v>245.6</v>
      </c>
      <c r="G49" s="96" t="s">
        <v>551</v>
      </c>
      <c r="H49" s="96" t="s">
        <v>573</v>
      </c>
      <c r="I49" s="96" t="s">
        <v>531</v>
      </c>
      <c r="J49" s="42"/>
      <c r="K49" s="75">
        <v>2.5</v>
      </c>
      <c r="L49" s="42">
        <v>614</v>
      </c>
      <c r="M49" s="38"/>
      <c r="N49" s="38"/>
      <c r="O49" s="38"/>
      <c r="P49" s="38"/>
    </row>
    <row r="50" spans="1:16" ht="24" x14ac:dyDescent="0.2">
      <c r="A50" s="95" t="s">
        <v>216</v>
      </c>
      <c r="B50" s="96" t="s">
        <v>53</v>
      </c>
      <c r="C50" s="96">
        <v>96</v>
      </c>
      <c r="D50" s="101" t="s">
        <v>575</v>
      </c>
      <c r="E50" s="96" t="s">
        <v>550</v>
      </c>
      <c r="F50" s="98">
        <f t="shared" ref="F50:F81" si="2">L50/K50</f>
        <v>223.27272727272728</v>
      </c>
      <c r="G50" s="96" t="s">
        <v>576</v>
      </c>
      <c r="H50" s="96" t="s">
        <v>513</v>
      </c>
      <c r="I50" s="96" t="s">
        <v>531</v>
      </c>
      <c r="J50" s="42">
        <v>3780.91</v>
      </c>
      <c r="K50" s="75">
        <v>5.5</v>
      </c>
      <c r="L50" s="42">
        <v>1228</v>
      </c>
      <c r="M50" s="38"/>
      <c r="N50" s="38"/>
      <c r="O50" s="38"/>
      <c r="P50" s="38"/>
    </row>
    <row r="51" spans="1:16" ht="24" customHeight="1" x14ac:dyDescent="0.2">
      <c r="A51" s="95" t="s">
        <v>317</v>
      </c>
      <c r="B51" s="96" t="s">
        <v>44</v>
      </c>
      <c r="C51" s="96" t="s">
        <v>318</v>
      </c>
      <c r="D51" s="136" t="s">
        <v>577</v>
      </c>
      <c r="E51" s="137" t="s">
        <v>578</v>
      </c>
      <c r="F51" s="98">
        <f t="shared" si="2"/>
        <v>277.66571428571427</v>
      </c>
      <c r="G51" s="137" t="s">
        <v>557</v>
      </c>
      <c r="H51" s="137" t="s">
        <v>573</v>
      </c>
      <c r="I51" s="137" t="s">
        <v>410</v>
      </c>
      <c r="J51" s="42">
        <v>0</v>
      </c>
      <c r="K51" s="75">
        <v>3.5</v>
      </c>
      <c r="L51" s="42">
        <v>971.83</v>
      </c>
      <c r="M51" s="38"/>
      <c r="N51" s="38"/>
      <c r="O51" s="38"/>
      <c r="P51" s="38"/>
    </row>
    <row r="52" spans="1:16" x14ac:dyDescent="0.2">
      <c r="A52" s="95" t="s">
        <v>255</v>
      </c>
      <c r="B52" s="96" t="s">
        <v>179</v>
      </c>
      <c r="C52" s="96" t="s">
        <v>256</v>
      </c>
      <c r="D52" s="136"/>
      <c r="E52" s="137"/>
      <c r="F52" s="98">
        <f t="shared" si="2"/>
        <v>277.66571428571427</v>
      </c>
      <c r="G52" s="137"/>
      <c r="H52" s="137"/>
      <c r="I52" s="137"/>
      <c r="J52" s="42">
        <v>0</v>
      </c>
      <c r="K52" s="75">
        <v>3.5</v>
      </c>
      <c r="L52" s="42">
        <v>971.83</v>
      </c>
      <c r="M52" s="38"/>
      <c r="N52" s="38"/>
      <c r="O52" s="38"/>
      <c r="P52" s="38"/>
    </row>
    <row r="53" spans="1:16" ht="24" x14ac:dyDescent="0.2">
      <c r="A53" s="95" t="s">
        <v>38</v>
      </c>
      <c r="B53" s="96" t="s">
        <v>29</v>
      </c>
      <c r="C53" s="96" t="s">
        <v>39</v>
      </c>
      <c r="D53" s="136"/>
      <c r="E53" s="137"/>
      <c r="F53" s="98">
        <f t="shared" si="2"/>
        <v>277.66571428571427</v>
      </c>
      <c r="G53" s="137"/>
      <c r="H53" s="137"/>
      <c r="I53" s="137"/>
      <c r="J53" s="42">
        <v>0</v>
      </c>
      <c r="K53" s="75">
        <v>3.5</v>
      </c>
      <c r="L53" s="42">
        <v>971.83</v>
      </c>
      <c r="M53" s="38"/>
      <c r="N53" s="38"/>
      <c r="O53" s="38"/>
      <c r="P53" s="38"/>
    </row>
    <row r="54" spans="1:16" ht="24" x14ac:dyDescent="0.2">
      <c r="A54" s="95" t="s">
        <v>108</v>
      </c>
      <c r="B54" s="96" t="s">
        <v>109</v>
      </c>
      <c r="C54" s="96" t="s">
        <v>110</v>
      </c>
      <c r="D54" s="101" t="s">
        <v>579</v>
      </c>
      <c r="E54" s="96" t="s">
        <v>55</v>
      </c>
      <c r="F54" s="98">
        <f t="shared" si="2"/>
        <v>368.4</v>
      </c>
      <c r="G54" s="96" t="s">
        <v>523</v>
      </c>
      <c r="H54" s="96" t="s">
        <v>534</v>
      </c>
      <c r="I54" s="96" t="s">
        <v>405</v>
      </c>
      <c r="J54" s="42">
        <v>0</v>
      </c>
      <c r="K54" s="75">
        <v>2.5</v>
      </c>
      <c r="L54" s="42">
        <v>921</v>
      </c>
      <c r="M54" s="38"/>
      <c r="N54" s="38"/>
      <c r="O54" s="38"/>
      <c r="P54" s="38"/>
    </row>
    <row r="55" spans="1:16" ht="48" x14ac:dyDescent="0.2">
      <c r="A55" s="95" t="s">
        <v>580</v>
      </c>
      <c r="B55" s="96" t="s">
        <v>15</v>
      </c>
      <c r="C55" s="96" t="s">
        <v>581</v>
      </c>
      <c r="D55" s="101" t="s">
        <v>582</v>
      </c>
      <c r="E55" s="96" t="s">
        <v>550</v>
      </c>
      <c r="F55" s="98">
        <f t="shared" si="2"/>
        <v>614</v>
      </c>
      <c r="G55" s="96" t="s">
        <v>551</v>
      </c>
      <c r="H55" s="96" t="s">
        <v>573</v>
      </c>
      <c r="I55" s="96" t="s">
        <v>531</v>
      </c>
      <c r="J55" s="42">
        <v>3827.4</v>
      </c>
      <c r="K55" s="75">
        <v>2.5</v>
      </c>
      <c r="L55" s="42">
        <v>1535</v>
      </c>
      <c r="M55" s="38"/>
      <c r="N55" s="38"/>
      <c r="O55" s="38"/>
      <c r="P55" s="38"/>
    </row>
    <row r="56" spans="1:16" ht="48" x14ac:dyDescent="0.2">
      <c r="A56" s="95" t="s">
        <v>583</v>
      </c>
      <c r="B56" s="96" t="s">
        <v>15</v>
      </c>
      <c r="C56" s="96">
        <v>15431</v>
      </c>
      <c r="D56" s="101" t="s">
        <v>582</v>
      </c>
      <c r="E56" s="96" t="s">
        <v>550</v>
      </c>
      <c r="F56" s="98">
        <f t="shared" si="2"/>
        <v>614</v>
      </c>
      <c r="G56" s="96" t="s">
        <v>551</v>
      </c>
      <c r="H56" s="96" t="s">
        <v>573</v>
      </c>
      <c r="I56" s="96" t="s">
        <v>531</v>
      </c>
      <c r="J56" s="42">
        <v>3827.4</v>
      </c>
      <c r="K56" s="75">
        <v>2.5</v>
      </c>
      <c r="L56" s="42">
        <v>1535</v>
      </c>
      <c r="M56" s="38"/>
      <c r="N56" s="38"/>
      <c r="O56" s="38"/>
      <c r="P56" s="38"/>
    </row>
    <row r="57" spans="1:16" ht="36" x14ac:dyDescent="0.2">
      <c r="A57" s="95" t="s">
        <v>584</v>
      </c>
      <c r="B57" s="96" t="s">
        <v>585</v>
      </c>
      <c r="C57" s="96" t="s">
        <v>586</v>
      </c>
      <c r="D57" s="101" t="s">
        <v>587</v>
      </c>
      <c r="E57" s="96" t="s">
        <v>55</v>
      </c>
      <c r="F57" s="98">
        <f t="shared" si="2"/>
        <v>245.6</v>
      </c>
      <c r="G57" s="96" t="s">
        <v>298</v>
      </c>
      <c r="H57" s="96" t="s">
        <v>299</v>
      </c>
      <c r="I57" s="96" t="s">
        <v>410</v>
      </c>
      <c r="J57" s="42">
        <v>0</v>
      </c>
      <c r="K57" s="75">
        <v>1.5</v>
      </c>
      <c r="L57" s="42">
        <v>368.4</v>
      </c>
      <c r="M57" s="38"/>
      <c r="N57" s="38"/>
      <c r="O57" s="38"/>
      <c r="P57" s="38"/>
    </row>
    <row r="58" spans="1:16" ht="24" x14ac:dyDescent="0.2">
      <c r="A58" s="95" t="s">
        <v>185</v>
      </c>
      <c r="B58" s="96" t="s">
        <v>53</v>
      </c>
      <c r="C58" s="96">
        <v>185</v>
      </c>
      <c r="D58" s="101" t="s">
        <v>588</v>
      </c>
      <c r="E58" s="96" t="s">
        <v>132</v>
      </c>
      <c r="F58" s="98">
        <f t="shared" si="2"/>
        <v>614</v>
      </c>
      <c r="G58" s="96" t="s">
        <v>589</v>
      </c>
      <c r="H58" s="96" t="s">
        <v>590</v>
      </c>
      <c r="I58" s="96" t="s">
        <v>531</v>
      </c>
      <c r="J58" s="42">
        <v>3824.38</v>
      </c>
      <c r="K58" s="75">
        <v>1.5</v>
      </c>
      <c r="L58" s="42">
        <v>921</v>
      </c>
      <c r="M58" s="38"/>
      <c r="N58" s="38"/>
      <c r="O58" s="38"/>
      <c r="P58" s="38"/>
    </row>
    <row r="59" spans="1:16" ht="24" x14ac:dyDescent="0.2">
      <c r="A59" s="95" t="s">
        <v>185</v>
      </c>
      <c r="B59" s="96" t="s">
        <v>53</v>
      </c>
      <c r="C59" s="96">
        <v>185</v>
      </c>
      <c r="D59" s="101" t="s">
        <v>591</v>
      </c>
      <c r="E59" s="96" t="s">
        <v>132</v>
      </c>
      <c r="F59" s="98">
        <f t="shared" si="2"/>
        <v>614</v>
      </c>
      <c r="G59" s="96" t="s">
        <v>557</v>
      </c>
      <c r="H59" s="96" t="s">
        <v>551</v>
      </c>
      <c r="I59" s="96" t="s">
        <v>531</v>
      </c>
      <c r="J59" s="42">
        <v>2027.22</v>
      </c>
      <c r="K59" s="75">
        <v>1.5</v>
      </c>
      <c r="L59" s="42">
        <v>921</v>
      </c>
      <c r="M59" s="38"/>
      <c r="N59" s="38"/>
      <c r="O59" s="38"/>
      <c r="P59" s="38"/>
    </row>
    <row r="60" spans="1:16" ht="24" x14ac:dyDescent="0.2">
      <c r="A60" s="95" t="s">
        <v>202</v>
      </c>
      <c r="B60" s="96" t="s">
        <v>203</v>
      </c>
      <c r="C60" s="96">
        <v>24856</v>
      </c>
      <c r="D60" s="101" t="s">
        <v>592</v>
      </c>
      <c r="E60" s="96" t="s">
        <v>132</v>
      </c>
      <c r="F60" s="98">
        <f t="shared" si="2"/>
        <v>368.40000000000003</v>
      </c>
      <c r="G60" s="96" t="s">
        <v>478</v>
      </c>
      <c r="H60" s="96" t="s">
        <v>593</v>
      </c>
      <c r="I60" s="96" t="s">
        <v>531</v>
      </c>
      <c r="J60" s="42">
        <v>3538.4</v>
      </c>
      <c r="K60" s="75">
        <v>1.5</v>
      </c>
      <c r="L60" s="42">
        <v>552.6</v>
      </c>
      <c r="M60" s="38"/>
      <c r="N60" s="38"/>
      <c r="O60" s="38"/>
      <c r="P60" s="38"/>
    </row>
    <row r="61" spans="1:16" ht="24.2" customHeight="1" x14ac:dyDescent="0.2">
      <c r="A61" s="95" t="s">
        <v>14</v>
      </c>
      <c r="B61" s="96" t="s">
        <v>15</v>
      </c>
      <c r="C61" s="96" t="s">
        <v>16</v>
      </c>
      <c r="D61" s="136" t="s">
        <v>439</v>
      </c>
      <c r="E61" s="137" t="s">
        <v>18</v>
      </c>
      <c r="F61" s="98">
        <f t="shared" si="2"/>
        <v>614</v>
      </c>
      <c r="G61" s="137" t="s">
        <v>589</v>
      </c>
      <c r="H61" s="137" t="s">
        <v>371</v>
      </c>
      <c r="I61" s="137" t="s">
        <v>35</v>
      </c>
      <c r="J61" s="42">
        <v>0</v>
      </c>
      <c r="K61" s="75">
        <v>4.5</v>
      </c>
      <c r="L61" s="42">
        <v>2763</v>
      </c>
      <c r="M61" s="38"/>
      <c r="N61" s="38"/>
      <c r="O61" s="38"/>
      <c r="P61" s="38"/>
    </row>
    <row r="62" spans="1:16" x14ac:dyDescent="0.2">
      <c r="A62" s="95" t="s">
        <v>25</v>
      </c>
      <c r="B62" s="96" t="s">
        <v>26</v>
      </c>
      <c r="C62" s="96" t="s">
        <v>27</v>
      </c>
      <c r="D62" s="136"/>
      <c r="E62" s="137"/>
      <c r="F62" s="98">
        <f t="shared" si="2"/>
        <v>368.4</v>
      </c>
      <c r="G62" s="137"/>
      <c r="H62" s="137"/>
      <c r="I62" s="137"/>
      <c r="J62" s="42">
        <v>0</v>
      </c>
      <c r="K62" s="75">
        <v>4.5</v>
      </c>
      <c r="L62" s="42">
        <v>1657.8</v>
      </c>
      <c r="M62" s="38"/>
      <c r="N62" s="38"/>
      <c r="O62" s="38"/>
      <c r="P62" s="38"/>
    </row>
    <row r="63" spans="1:16" ht="24" x14ac:dyDescent="0.2">
      <c r="A63" s="95" t="s">
        <v>594</v>
      </c>
      <c r="B63" s="96" t="s">
        <v>194</v>
      </c>
      <c r="C63" s="96"/>
      <c r="D63" s="101" t="s">
        <v>533</v>
      </c>
      <c r="E63" s="96" t="s">
        <v>196</v>
      </c>
      <c r="F63" s="98" t="e">
        <f t="shared" si="2"/>
        <v>#DIV/0!</v>
      </c>
      <c r="G63" s="96" t="s">
        <v>595</v>
      </c>
      <c r="H63" s="96" t="s">
        <v>516</v>
      </c>
      <c r="I63" s="96" t="s">
        <v>531</v>
      </c>
      <c r="J63" s="42">
        <v>3503.37</v>
      </c>
      <c r="K63" s="75">
        <v>0</v>
      </c>
      <c r="L63" s="42">
        <v>0</v>
      </c>
      <c r="M63" s="38"/>
      <c r="N63" s="38"/>
      <c r="O63" s="38"/>
      <c r="P63" s="38"/>
    </row>
    <row r="64" spans="1:16" ht="48" x14ac:dyDescent="0.2">
      <c r="A64" s="95" t="s">
        <v>596</v>
      </c>
      <c r="B64" s="96" t="s">
        <v>597</v>
      </c>
      <c r="C64" s="96" t="s">
        <v>598</v>
      </c>
      <c r="D64" s="101" t="s">
        <v>599</v>
      </c>
      <c r="E64" s="96" t="s">
        <v>550</v>
      </c>
      <c r="F64" s="98">
        <f t="shared" si="2"/>
        <v>368.40000000000003</v>
      </c>
      <c r="G64" s="96" t="s">
        <v>370</v>
      </c>
      <c r="H64" s="96" t="s">
        <v>595</v>
      </c>
      <c r="I64" s="96" t="s">
        <v>531</v>
      </c>
      <c r="J64" s="42">
        <v>1071.4000000000001</v>
      </c>
      <c r="K64" s="75">
        <v>3.5</v>
      </c>
      <c r="L64" s="42">
        <v>1289.4000000000001</v>
      </c>
      <c r="M64" s="38"/>
      <c r="N64" s="38"/>
      <c r="O64" s="38"/>
      <c r="P64" s="38"/>
    </row>
    <row r="65" spans="1:16" ht="24.2" customHeight="1" x14ac:dyDescent="0.2">
      <c r="A65" s="95" t="s">
        <v>600</v>
      </c>
      <c r="B65" s="96" t="s">
        <v>44</v>
      </c>
      <c r="C65" s="96">
        <v>16691</v>
      </c>
      <c r="D65" s="136" t="s">
        <v>601</v>
      </c>
      <c r="E65" s="137" t="s">
        <v>602</v>
      </c>
      <c r="F65" s="98">
        <f t="shared" si="2"/>
        <v>368.4</v>
      </c>
      <c r="G65" s="137" t="s">
        <v>603</v>
      </c>
      <c r="H65" s="137" t="s">
        <v>604</v>
      </c>
      <c r="I65" s="137" t="s">
        <v>531</v>
      </c>
      <c r="J65" s="42">
        <v>626.27</v>
      </c>
      <c r="K65" s="75">
        <v>4.5</v>
      </c>
      <c r="L65" s="42">
        <v>1657.8</v>
      </c>
      <c r="M65" s="38"/>
      <c r="N65" s="38"/>
      <c r="O65" s="38"/>
      <c r="P65" s="38"/>
    </row>
    <row r="66" spans="1:16" ht="24" x14ac:dyDescent="0.2">
      <c r="A66" s="95" t="s">
        <v>605</v>
      </c>
      <c r="B66" s="96" t="s">
        <v>44</v>
      </c>
      <c r="C66" s="96" t="s">
        <v>606</v>
      </c>
      <c r="D66" s="136"/>
      <c r="E66" s="137"/>
      <c r="F66" s="98">
        <f t="shared" si="2"/>
        <v>368.4</v>
      </c>
      <c r="G66" s="137"/>
      <c r="H66" s="137"/>
      <c r="I66" s="137"/>
      <c r="J66" s="42">
        <v>626.27</v>
      </c>
      <c r="K66" s="75">
        <v>4.5</v>
      </c>
      <c r="L66" s="42">
        <v>1657.8</v>
      </c>
      <c r="M66" s="38"/>
      <c r="N66" s="38"/>
      <c r="O66" s="38"/>
      <c r="P66" s="38"/>
    </row>
    <row r="67" spans="1:16" ht="24" x14ac:dyDescent="0.2">
      <c r="A67" s="95" t="s">
        <v>330</v>
      </c>
      <c r="B67" s="96" t="s">
        <v>15</v>
      </c>
      <c r="C67" s="96" t="s">
        <v>331</v>
      </c>
      <c r="D67" s="101" t="s">
        <v>607</v>
      </c>
      <c r="E67" s="96" t="s">
        <v>132</v>
      </c>
      <c r="F67" s="98">
        <f t="shared" si="2"/>
        <v>614</v>
      </c>
      <c r="G67" s="96" t="s">
        <v>589</v>
      </c>
      <c r="H67" s="96" t="s">
        <v>589</v>
      </c>
      <c r="I67" s="96" t="s">
        <v>531</v>
      </c>
      <c r="J67" s="42">
        <v>3793.4</v>
      </c>
      <c r="K67" s="75">
        <v>0.5</v>
      </c>
      <c r="L67" s="42">
        <v>307</v>
      </c>
      <c r="M67" s="38"/>
      <c r="N67" s="38"/>
      <c r="O67" s="38"/>
      <c r="P67" s="38"/>
    </row>
    <row r="68" spans="1:16" ht="33.75" customHeight="1" x14ac:dyDescent="0.2">
      <c r="A68" s="95" t="s">
        <v>99</v>
      </c>
      <c r="B68" s="96" t="s">
        <v>53</v>
      </c>
      <c r="C68" s="96" t="s">
        <v>100</v>
      </c>
      <c r="D68" s="136" t="s">
        <v>608</v>
      </c>
      <c r="E68" s="137" t="s">
        <v>102</v>
      </c>
      <c r="F68" s="98">
        <f t="shared" si="2"/>
        <v>614</v>
      </c>
      <c r="G68" s="137" t="s">
        <v>516</v>
      </c>
      <c r="H68" s="137" t="s">
        <v>517</v>
      </c>
      <c r="I68" s="133" t="s">
        <v>531</v>
      </c>
      <c r="J68" s="42">
        <v>2891.5</v>
      </c>
      <c r="K68" s="75">
        <v>4.5</v>
      </c>
      <c r="L68" s="42">
        <v>2763</v>
      </c>
      <c r="M68" s="38"/>
      <c r="N68" s="38"/>
      <c r="O68" s="38"/>
      <c r="P68" s="38"/>
    </row>
    <row r="69" spans="1:16" ht="24" x14ac:dyDescent="0.2">
      <c r="A69" s="95" t="s">
        <v>104</v>
      </c>
      <c r="B69" s="96" t="s">
        <v>15</v>
      </c>
      <c r="C69" s="96" t="s">
        <v>105</v>
      </c>
      <c r="D69" s="136"/>
      <c r="E69" s="137"/>
      <c r="F69" s="98">
        <f t="shared" si="2"/>
        <v>614</v>
      </c>
      <c r="G69" s="137"/>
      <c r="H69" s="137"/>
      <c r="I69" s="135"/>
      <c r="J69" s="42">
        <v>2891.5</v>
      </c>
      <c r="K69" s="75">
        <v>4.5</v>
      </c>
      <c r="L69" s="42">
        <v>2763</v>
      </c>
      <c r="M69" s="38"/>
      <c r="N69" s="38"/>
      <c r="O69" s="38"/>
      <c r="P69" s="38"/>
    </row>
    <row r="70" spans="1:16" ht="24" x14ac:dyDescent="0.2">
      <c r="A70" s="95" t="s">
        <v>108</v>
      </c>
      <c r="B70" s="96" t="s">
        <v>109</v>
      </c>
      <c r="C70" s="96" t="s">
        <v>110</v>
      </c>
      <c r="D70" s="136"/>
      <c r="E70" s="137"/>
      <c r="F70" s="98">
        <f t="shared" si="2"/>
        <v>368.4</v>
      </c>
      <c r="G70" s="137"/>
      <c r="H70" s="137"/>
      <c r="I70" s="134"/>
      <c r="J70" s="42">
        <v>2891.5</v>
      </c>
      <c r="K70" s="75">
        <v>4.5</v>
      </c>
      <c r="L70" s="42">
        <v>1657.8</v>
      </c>
      <c r="M70" s="38"/>
      <c r="N70" s="38"/>
      <c r="O70" s="38"/>
      <c r="P70" s="38"/>
    </row>
    <row r="71" spans="1:16" ht="27" customHeight="1" x14ac:dyDescent="0.2">
      <c r="A71" s="95" t="s">
        <v>609</v>
      </c>
      <c r="B71" s="96" t="s">
        <v>53</v>
      </c>
      <c r="C71" s="96">
        <v>189</v>
      </c>
      <c r="D71" s="136" t="s">
        <v>610</v>
      </c>
      <c r="E71" s="133" t="s">
        <v>200</v>
      </c>
      <c r="F71" s="98">
        <f t="shared" si="2"/>
        <v>614</v>
      </c>
      <c r="G71" s="137" t="s">
        <v>397</v>
      </c>
      <c r="H71" s="137" t="s">
        <v>516</v>
      </c>
      <c r="I71" s="133" t="s">
        <v>531</v>
      </c>
      <c r="J71" s="42">
        <v>2409.98</v>
      </c>
      <c r="K71" s="75">
        <v>2.5</v>
      </c>
      <c r="L71" s="42">
        <v>1535</v>
      </c>
      <c r="M71" s="38"/>
      <c r="N71" s="38"/>
      <c r="O71" s="38"/>
      <c r="P71" s="38"/>
    </row>
    <row r="72" spans="1:16" ht="24" x14ac:dyDescent="0.2">
      <c r="A72" s="95" t="s">
        <v>611</v>
      </c>
      <c r="B72" s="96" t="s">
        <v>612</v>
      </c>
      <c r="C72" s="96" t="s">
        <v>613</v>
      </c>
      <c r="D72" s="136"/>
      <c r="E72" s="135"/>
      <c r="F72" s="98">
        <f t="shared" si="2"/>
        <v>368.4</v>
      </c>
      <c r="G72" s="137"/>
      <c r="H72" s="137"/>
      <c r="I72" s="135"/>
      <c r="J72" s="42">
        <v>2409.98</v>
      </c>
      <c r="K72" s="75">
        <v>2.5</v>
      </c>
      <c r="L72" s="42">
        <v>921</v>
      </c>
      <c r="M72" s="38"/>
      <c r="N72" s="38"/>
      <c r="O72" s="38"/>
      <c r="P72" s="38"/>
    </row>
    <row r="73" spans="1:16" ht="24" x14ac:dyDescent="0.2">
      <c r="A73" s="95" t="s">
        <v>429</v>
      </c>
      <c r="B73" s="96" t="s">
        <v>430</v>
      </c>
      <c r="C73" s="96">
        <v>382</v>
      </c>
      <c r="D73" s="136"/>
      <c r="E73" s="134"/>
      <c r="F73" s="98">
        <f t="shared" si="2"/>
        <v>368.4</v>
      </c>
      <c r="G73" s="137"/>
      <c r="H73" s="137"/>
      <c r="I73" s="134"/>
      <c r="J73" s="42">
        <v>2512.98</v>
      </c>
      <c r="K73" s="75">
        <v>2.5</v>
      </c>
      <c r="L73" s="42">
        <v>921</v>
      </c>
      <c r="M73" s="38"/>
      <c r="N73" s="38"/>
      <c r="O73" s="38"/>
      <c r="P73" s="38"/>
    </row>
    <row r="74" spans="1:16" ht="24" x14ac:dyDescent="0.2">
      <c r="A74" s="95" t="s">
        <v>108</v>
      </c>
      <c r="B74" s="96" t="s">
        <v>109</v>
      </c>
      <c r="C74" s="96" t="s">
        <v>110</v>
      </c>
      <c r="D74" s="101" t="s">
        <v>579</v>
      </c>
      <c r="E74" s="96" t="s">
        <v>124</v>
      </c>
      <c r="F74" s="98">
        <f t="shared" si="2"/>
        <v>368.40000000000003</v>
      </c>
      <c r="G74" s="96" t="s">
        <v>604</v>
      </c>
      <c r="H74" s="96" t="s">
        <v>614</v>
      </c>
      <c r="I74" s="96" t="s">
        <v>531</v>
      </c>
      <c r="J74" s="42">
        <v>521.28</v>
      </c>
      <c r="K74" s="75">
        <v>3.5</v>
      </c>
      <c r="L74" s="42">
        <v>1289.4000000000001</v>
      </c>
      <c r="M74" s="38"/>
      <c r="N74" s="38"/>
      <c r="O74" s="38"/>
      <c r="P74" s="38"/>
    </row>
    <row r="75" spans="1:16" ht="36" x14ac:dyDescent="0.2">
      <c r="A75" s="95" t="s">
        <v>615</v>
      </c>
      <c r="B75" s="96" t="s">
        <v>44</v>
      </c>
      <c r="C75" s="96" t="s">
        <v>616</v>
      </c>
      <c r="D75" s="101" t="s">
        <v>617</v>
      </c>
      <c r="E75" s="96" t="s">
        <v>132</v>
      </c>
      <c r="F75" s="98">
        <f t="shared" si="2"/>
        <v>368.40000000000003</v>
      </c>
      <c r="G75" s="96" t="s">
        <v>444</v>
      </c>
      <c r="H75" s="96" t="s">
        <v>449</v>
      </c>
      <c r="I75" s="96" t="s">
        <v>512</v>
      </c>
      <c r="J75" s="42">
        <v>0</v>
      </c>
      <c r="K75" s="75">
        <v>1.5</v>
      </c>
      <c r="L75" s="42">
        <v>552.6</v>
      </c>
      <c r="M75" s="38"/>
      <c r="N75" s="38"/>
      <c r="O75" s="38"/>
      <c r="P75" s="38"/>
    </row>
    <row r="76" spans="1:16" ht="36" x14ac:dyDescent="0.2">
      <c r="A76" s="95" t="s">
        <v>618</v>
      </c>
      <c r="B76" s="96" t="s">
        <v>15</v>
      </c>
      <c r="C76" s="96">
        <v>385</v>
      </c>
      <c r="D76" s="101" t="s">
        <v>619</v>
      </c>
      <c r="E76" s="96" t="s">
        <v>550</v>
      </c>
      <c r="F76" s="98">
        <f t="shared" si="2"/>
        <v>614</v>
      </c>
      <c r="G76" s="96" t="s">
        <v>620</v>
      </c>
      <c r="H76" s="96" t="s">
        <v>552</v>
      </c>
      <c r="I76" s="96" t="s">
        <v>531</v>
      </c>
      <c r="J76" s="42">
        <v>2367.5</v>
      </c>
      <c r="K76" s="75">
        <v>3.5</v>
      </c>
      <c r="L76" s="42">
        <v>2149</v>
      </c>
      <c r="M76" s="38"/>
      <c r="N76" s="38"/>
      <c r="O76" s="38"/>
      <c r="P76" s="38"/>
    </row>
    <row r="77" spans="1:16" ht="25.5" customHeight="1" x14ac:dyDescent="0.2">
      <c r="A77" s="95" t="s">
        <v>122</v>
      </c>
      <c r="B77" s="96" t="s">
        <v>53</v>
      </c>
      <c r="C77" s="96">
        <v>5185</v>
      </c>
      <c r="D77" s="136" t="s">
        <v>621</v>
      </c>
      <c r="E77" s="137" t="s">
        <v>556</v>
      </c>
      <c r="F77" s="98">
        <f t="shared" si="2"/>
        <v>614</v>
      </c>
      <c r="G77" s="137" t="s">
        <v>595</v>
      </c>
      <c r="H77" s="137" t="s">
        <v>371</v>
      </c>
      <c r="I77" s="137" t="s">
        <v>438</v>
      </c>
      <c r="J77" s="42">
        <v>0</v>
      </c>
      <c r="K77" s="75">
        <v>2.5</v>
      </c>
      <c r="L77" s="42">
        <v>1535</v>
      </c>
      <c r="M77" s="38"/>
      <c r="N77" s="38"/>
      <c r="O77" s="38"/>
      <c r="P77" s="38"/>
    </row>
    <row r="78" spans="1:16" x14ac:dyDescent="0.2">
      <c r="A78" s="95" t="s">
        <v>46</v>
      </c>
      <c r="B78" s="96" t="s">
        <v>47</v>
      </c>
      <c r="C78" s="96" t="s">
        <v>48</v>
      </c>
      <c r="D78" s="136"/>
      <c r="E78" s="137"/>
      <c r="F78" s="98">
        <f t="shared" si="2"/>
        <v>245.6</v>
      </c>
      <c r="G78" s="137"/>
      <c r="H78" s="137"/>
      <c r="I78" s="137"/>
      <c r="J78" s="42">
        <v>0</v>
      </c>
      <c r="K78" s="75">
        <v>2.5</v>
      </c>
      <c r="L78" s="42">
        <v>614</v>
      </c>
      <c r="M78" s="38"/>
      <c r="N78" s="38"/>
      <c r="O78" s="38"/>
      <c r="P78" s="38"/>
    </row>
    <row r="79" spans="1:16" ht="24" x14ac:dyDescent="0.2">
      <c r="A79" s="95" t="s">
        <v>49</v>
      </c>
      <c r="B79" s="96" t="s">
        <v>50</v>
      </c>
      <c r="C79" s="96" t="s">
        <v>51</v>
      </c>
      <c r="D79" s="136"/>
      <c r="E79" s="137"/>
      <c r="F79" s="98">
        <f t="shared" si="2"/>
        <v>245.6</v>
      </c>
      <c r="G79" s="137"/>
      <c r="H79" s="137"/>
      <c r="I79" s="137"/>
      <c r="J79" s="42">
        <v>0</v>
      </c>
      <c r="K79" s="75">
        <v>2.5</v>
      </c>
      <c r="L79" s="42">
        <v>614</v>
      </c>
      <c r="M79" s="38"/>
      <c r="N79" s="38"/>
      <c r="O79" s="38"/>
      <c r="P79" s="38"/>
    </row>
    <row r="80" spans="1:16" ht="24" x14ac:dyDescent="0.2">
      <c r="A80" s="95" t="s">
        <v>350</v>
      </c>
      <c r="B80" s="96" t="s">
        <v>15</v>
      </c>
      <c r="C80" s="96">
        <v>3329</v>
      </c>
      <c r="D80" s="101" t="s">
        <v>622</v>
      </c>
      <c r="E80" s="96" t="s">
        <v>602</v>
      </c>
      <c r="F80" s="98">
        <f t="shared" si="2"/>
        <v>614</v>
      </c>
      <c r="G80" s="96" t="s">
        <v>623</v>
      </c>
      <c r="H80" s="96" t="s">
        <v>624</v>
      </c>
      <c r="I80" s="96" t="s">
        <v>531</v>
      </c>
      <c r="J80" s="42">
        <v>1709.94</v>
      </c>
      <c r="K80" s="75">
        <v>4.5</v>
      </c>
      <c r="L80" s="42">
        <v>2763</v>
      </c>
      <c r="M80" s="38"/>
      <c r="N80" s="38"/>
      <c r="O80" s="38"/>
      <c r="P80" s="38"/>
    </row>
    <row r="81" spans="1:16" ht="27.75" customHeight="1" x14ac:dyDescent="0.2">
      <c r="A81" s="95" t="s">
        <v>625</v>
      </c>
      <c r="B81" s="96" t="s">
        <v>626</v>
      </c>
      <c r="C81" s="96">
        <v>34355</v>
      </c>
      <c r="D81" s="136" t="s">
        <v>627</v>
      </c>
      <c r="E81" s="137" t="s">
        <v>1314</v>
      </c>
      <c r="F81" s="98">
        <f t="shared" si="2"/>
        <v>299.28461538461539</v>
      </c>
      <c r="G81" s="137" t="s">
        <v>628</v>
      </c>
      <c r="H81" s="137" t="s">
        <v>629</v>
      </c>
      <c r="I81" s="137" t="s">
        <v>531</v>
      </c>
      <c r="J81" s="42">
        <v>1411.04</v>
      </c>
      <c r="K81" s="75">
        <v>6.5</v>
      </c>
      <c r="L81" s="42">
        <v>1945.35</v>
      </c>
      <c r="M81" s="38"/>
      <c r="N81" s="38"/>
      <c r="O81" s="38"/>
      <c r="P81" s="38"/>
    </row>
    <row r="82" spans="1:16" ht="24" x14ac:dyDescent="0.2">
      <c r="A82" s="95" t="s">
        <v>630</v>
      </c>
      <c r="B82" s="96" t="s">
        <v>29</v>
      </c>
      <c r="C82" s="96">
        <v>29688</v>
      </c>
      <c r="D82" s="136"/>
      <c r="E82" s="137"/>
      <c r="F82" s="98">
        <f t="shared" ref="F82:F91" si="3">L82/K82</f>
        <v>299.28461538461539</v>
      </c>
      <c r="G82" s="137"/>
      <c r="H82" s="137"/>
      <c r="I82" s="137"/>
      <c r="J82" s="42">
        <v>944.14</v>
      </c>
      <c r="K82" s="75">
        <v>6.5</v>
      </c>
      <c r="L82" s="42">
        <v>1945.35</v>
      </c>
      <c r="M82" s="38"/>
      <c r="N82" s="38"/>
      <c r="O82" s="38"/>
      <c r="P82" s="38"/>
    </row>
    <row r="83" spans="1:16" ht="14.85" customHeight="1" x14ac:dyDescent="0.2">
      <c r="A83" s="95" t="s">
        <v>76</v>
      </c>
      <c r="B83" s="96" t="s">
        <v>15</v>
      </c>
      <c r="C83" s="96">
        <v>266</v>
      </c>
      <c r="D83" s="136" t="s">
        <v>631</v>
      </c>
      <c r="E83" s="137" t="s">
        <v>632</v>
      </c>
      <c r="F83" s="98">
        <f t="shared" si="3"/>
        <v>614</v>
      </c>
      <c r="G83" s="137" t="s">
        <v>633</v>
      </c>
      <c r="H83" s="137" t="s">
        <v>634</v>
      </c>
      <c r="I83" s="137" t="s">
        <v>35</v>
      </c>
      <c r="J83" s="42">
        <v>0</v>
      </c>
      <c r="K83" s="75">
        <v>4.5</v>
      </c>
      <c r="L83" s="42">
        <v>2763</v>
      </c>
      <c r="M83" s="38"/>
      <c r="N83" s="38"/>
      <c r="O83" s="38"/>
      <c r="P83" s="38"/>
    </row>
    <row r="84" spans="1:16" ht="24" x14ac:dyDescent="0.2">
      <c r="A84" s="95" t="s">
        <v>635</v>
      </c>
      <c r="B84" s="96" t="s">
        <v>29</v>
      </c>
      <c r="C84" s="96">
        <v>65382</v>
      </c>
      <c r="D84" s="136"/>
      <c r="E84" s="137"/>
      <c r="F84" s="98">
        <f t="shared" si="3"/>
        <v>275.79111111111109</v>
      </c>
      <c r="G84" s="137"/>
      <c r="H84" s="137"/>
      <c r="I84" s="137"/>
      <c r="J84" s="42">
        <v>0</v>
      </c>
      <c r="K84" s="75">
        <v>4.5</v>
      </c>
      <c r="L84" s="42">
        <v>1241.06</v>
      </c>
      <c r="M84" s="38"/>
      <c r="N84" s="38"/>
      <c r="O84" s="38"/>
      <c r="P84" s="38"/>
    </row>
    <row r="85" spans="1:16" ht="24" x14ac:dyDescent="0.2">
      <c r="A85" s="95" t="s">
        <v>77</v>
      </c>
      <c r="B85" s="96" t="s">
        <v>29</v>
      </c>
      <c r="C85" s="96">
        <v>366427</v>
      </c>
      <c r="D85" s="136"/>
      <c r="E85" s="137"/>
      <c r="F85" s="98">
        <f t="shared" si="3"/>
        <v>275.79111111111109</v>
      </c>
      <c r="G85" s="137"/>
      <c r="H85" s="137"/>
      <c r="I85" s="137"/>
      <c r="J85" s="42">
        <v>0</v>
      </c>
      <c r="K85" s="75">
        <v>4.5</v>
      </c>
      <c r="L85" s="42">
        <v>1241.06</v>
      </c>
      <c r="M85" s="38"/>
      <c r="N85" s="38"/>
      <c r="O85" s="38"/>
      <c r="P85" s="38"/>
    </row>
    <row r="86" spans="1:16" ht="24" x14ac:dyDescent="0.2">
      <c r="A86" s="95" t="s">
        <v>484</v>
      </c>
      <c r="B86" s="96" t="s">
        <v>485</v>
      </c>
      <c r="C86" s="96" t="s">
        <v>486</v>
      </c>
      <c r="D86" s="136"/>
      <c r="E86" s="137"/>
      <c r="F86" s="98">
        <f t="shared" si="3"/>
        <v>275.79111111111109</v>
      </c>
      <c r="G86" s="137"/>
      <c r="H86" s="137"/>
      <c r="I86" s="137"/>
      <c r="J86" s="42">
        <v>0</v>
      </c>
      <c r="K86" s="75">
        <v>4.5</v>
      </c>
      <c r="L86" s="42">
        <v>1241.06</v>
      </c>
      <c r="M86" s="38"/>
      <c r="N86" s="38"/>
      <c r="O86" s="38"/>
      <c r="P86" s="38"/>
    </row>
    <row r="87" spans="1:16" ht="24.75" customHeight="1" x14ac:dyDescent="0.2">
      <c r="A87" s="95" t="s">
        <v>76</v>
      </c>
      <c r="B87" s="96" t="s">
        <v>15</v>
      </c>
      <c r="C87" s="96">
        <v>266</v>
      </c>
      <c r="D87" s="136" t="s">
        <v>631</v>
      </c>
      <c r="E87" s="137" t="s">
        <v>636</v>
      </c>
      <c r="F87" s="98">
        <f t="shared" si="3"/>
        <v>614</v>
      </c>
      <c r="G87" s="137" t="s">
        <v>370</v>
      </c>
      <c r="H87" s="137" t="s">
        <v>516</v>
      </c>
      <c r="I87" s="137" t="s">
        <v>531</v>
      </c>
      <c r="J87" s="42">
        <v>1265.28</v>
      </c>
      <c r="K87" s="75">
        <v>7.5</v>
      </c>
      <c r="L87" s="42">
        <v>4605</v>
      </c>
      <c r="M87" s="38"/>
      <c r="N87" s="38"/>
      <c r="O87" s="38"/>
      <c r="P87" s="38"/>
    </row>
    <row r="88" spans="1:16" ht="24" x14ac:dyDescent="0.2">
      <c r="A88" s="95" t="s">
        <v>484</v>
      </c>
      <c r="B88" s="96" t="s">
        <v>485</v>
      </c>
      <c r="C88" s="96" t="s">
        <v>486</v>
      </c>
      <c r="D88" s="136"/>
      <c r="E88" s="137"/>
      <c r="F88" s="98">
        <f t="shared" si="3"/>
        <v>253.60666666666665</v>
      </c>
      <c r="G88" s="137"/>
      <c r="H88" s="137"/>
      <c r="I88" s="137"/>
      <c r="J88" s="42">
        <v>1265.28</v>
      </c>
      <c r="K88" s="75">
        <v>7.5</v>
      </c>
      <c r="L88" s="42">
        <v>1902.05</v>
      </c>
      <c r="M88" s="38"/>
      <c r="N88" s="38"/>
      <c r="O88" s="38"/>
      <c r="P88" s="38"/>
    </row>
    <row r="89" spans="1:16" ht="24" x14ac:dyDescent="0.2">
      <c r="A89" s="95" t="s">
        <v>637</v>
      </c>
      <c r="B89" s="96" t="s">
        <v>29</v>
      </c>
      <c r="C89" s="96" t="s">
        <v>638</v>
      </c>
      <c r="D89" s="136"/>
      <c r="E89" s="137"/>
      <c r="F89" s="98">
        <f t="shared" si="3"/>
        <v>760.81999999999994</v>
      </c>
      <c r="G89" s="137"/>
      <c r="H89" s="137"/>
      <c r="I89" s="137"/>
      <c r="J89" s="42">
        <v>1265.28</v>
      </c>
      <c r="K89" s="75">
        <v>2.5</v>
      </c>
      <c r="L89" s="42">
        <v>1902.05</v>
      </c>
      <c r="M89" s="38"/>
      <c r="N89" s="38"/>
      <c r="O89" s="38"/>
      <c r="P89" s="38"/>
    </row>
    <row r="90" spans="1:16" ht="24" customHeight="1" x14ac:dyDescent="0.2">
      <c r="A90" s="95" t="s">
        <v>639</v>
      </c>
      <c r="B90" s="96" t="s">
        <v>29</v>
      </c>
      <c r="C90" s="96" t="s">
        <v>640</v>
      </c>
      <c r="D90" s="136" t="s">
        <v>641</v>
      </c>
      <c r="E90" s="96" t="s">
        <v>132</v>
      </c>
      <c r="F90" s="98">
        <f t="shared" si="3"/>
        <v>368.4</v>
      </c>
      <c r="G90" s="137" t="s">
        <v>614</v>
      </c>
      <c r="H90" s="137" t="s">
        <v>634</v>
      </c>
      <c r="I90" s="137" t="s">
        <v>531</v>
      </c>
      <c r="J90" s="42">
        <v>3144.4</v>
      </c>
      <c r="K90" s="75">
        <v>2.5</v>
      </c>
      <c r="L90" s="42">
        <v>921</v>
      </c>
      <c r="M90" s="38"/>
      <c r="N90" s="38"/>
      <c r="O90" s="38"/>
      <c r="P90" s="38"/>
    </row>
    <row r="91" spans="1:16" x14ac:dyDescent="0.2">
      <c r="A91" s="95" t="s">
        <v>460</v>
      </c>
      <c r="B91" s="96" t="s">
        <v>245</v>
      </c>
      <c r="C91" s="96" t="s">
        <v>461</v>
      </c>
      <c r="D91" s="136"/>
      <c r="E91" s="96"/>
      <c r="F91" s="98">
        <f t="shared" si="3"/>
        <v>368.4</v>
      </c>
      <c r="G91" s="137"/>
      <c r="H91" s="137"/>
      <c r="I91" s="137"/>
      <c r="J91" s="42">
        <v>3144.4</v>
      </c>
      <c r="K91" s="75">
        <v>2.5</v>
      </c>
      <c r="L91" s="42">
        <v>921</v>
      </c>
      <c r="M91" s="38"/>
      <c r="N91" s="38"/>
      <c r="O91" s="38"/>
      <c r="P91" s="38"/>
    </row>
    <row r="92" spans="1:16" x14ac:dyDescent="0.2">
      <c r="A92" s="13"/>
      <c r="B92" s="102"/>
      <c r="C92" s="103"/>
      <c r="D92" s="104"/>
      <c r="E92" s="17"/>
      <c r="F92" s="16"/>
      <c r="G92" s="16"/>
      <c r="H92" s="105"/>
      <c r="I92" s="105" t="s">
        <v>92</v>
      </c>
      <c r="J92" s="106">
        <f>SUM(J4:J91)</f>
        <v>94154.63999999997</v>
      </c>
      <c r="K92" s="107">
        <f>SUM(K4:K91)</f>
        <v>368.5</v>
      </c>
      <c r="L92" s="106">
        <f>SUM(L4:L91)</f>
        <v>145790.86999999997</v>
      </c>
    </row>
  </sheetData>
  <mergeCells count="95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4:D6"/>
    <mergeCell ref="E4:E6"/>
    <mergeCell ref="G4:G6"/>
    <mergeCell ref="H4:H6"/>
    <mergeCell ref="I4:I6"/>
    <mergeCell ref="D7:D13"/>
    <mergeCell ref="E7:E13"/>
    <mergeCell ref="G7:G13"/>
    <mergeCell ref="H7:H13"/>
    <mergeCell ref="I7:I13"/>
    <mergeCell ref="D35:D39"/>
    <mergeCell ref="E35:E39"/>
    <mergeCell ref="G35:G39"/>
    <mergeCell ref="H35:H39"/>
    <mergeCell ref="I35:I39"/>
    <mergeCell ref="D40:D43"/>
    <mergeCell ref="E40:E43"/>
    <mergeCell ref="G40:G43"/>
    <mergeCell ref="H40:H43"/>
    <mergeCell ref="I40:I43"/>
    <mergeCell ref="D46:D47"/>
    <mergeCell ref="E46:E47"/>
    <mergeCell ref="G46:G47"/>
    <mergeCell ref="H46:H47"/>
    <mergeCell ref="I46:I47"/>
    <mergeCell ref="D51:D53"/>
    <mergeCell ref="E51:E53"/>
    <mergeCell ref="G51:G53"/>
    <mergeCell ref="H51:H53"/>
    <mergeCell ref="I51:I53"/>
    <mergeCell ref="D61:D62"/>
    <mergeCell ref="E61:E62"/>
    <mergeCell ref="G61:G62"/>
    <mergeCell ref="H61:H62"/>
    <mergeCell ref="I61:I62"/>
    <mergeCell ref="D65:D66"/>
    <mergeCell ref="E65:E66"/>
    <mergeCell ref="G65:G66"/>
    <mergeCell ref="H65:H66"/>
    <mergeCell ref="I65:I66"/>
    <mergeCell ref="D68:D70"/>
    <mergeCell ref="E68:E70"/>
    <mergeCell ref="G68:G70"/>
    <mergeCell ref="H68:H70"/>
    <mergeCell ref="D71:D73"/>
    <mergeCell ref="G71:G73"/>
    <mergeCell ref="H71:H73"/>
    <mergeCell ref="D77:D79"/>
    <mergeCell ref="E77:E79"/>
    <mergeCell ref="G77:G79"/>
    <mergeCell ref="H77:H79"/>
    <mergeCell ref="I77:I79"/>
    <mergeCell ref="I83:I86"/>
    <mergeCell ref="D81:D82"/>
    <mergeCell ref="E81:E82"/>
    <mergeCell ref="G81:G82"/>
    <mergeCell ref="H81:H82"/>
    <mergeCell ref="I81:I82"/>
    <mergeCell ref="D90:D91"/>
    <mergeCell ref="G90:G91"/>
    <mergeCell ref="H90:H91"/>
    <mergeCell ref="I90:I91"/>
    <mergeCell ref="I68:I70"/>
    <mergeCell ref="I71:I73"/>
    <mergeCell ref="E71:E73"/>
    <mergeCell ref="D87:D89"/>
    <mergeCell ref="E87:E89"/>
    <mergeCell ref="G87:G89"/>
    <mergeCell ref="H87:H89"/>
    <mergeCell ref="I87:I89"/>
    <mergeCell ref="D83:D86"/>
    <mergeCell ref="E83:E86"/>
    <mergeCell ref="G83:G86"/>
    <mergeCell ref="H83:H86"/>
    <mergeCell ref="I19:I20"/>
    <mergeCell ref="I21:I22"/>
    <mergeCell ref="D24:D33"/>
    <mergeCell ref="E24:E33"/>
    <mergeCell ref="G24:G33"/>
    <mergeCell ref="H24:H33"/>
    <mergeCell ref="I24:I33"/>
    <mergeCell ref="D19:D20"/>
    <mergeCell ref="E19:E20"/>
    <mergeCell ref="G19:G20"/>
    <mergeCell ref="H19:H20"/>
  </mergeCells>
  <pageMargins left="0.51180555555555496" right="0.51180555555555496" top="0.78749999999999998" bottom="0.78749999999999998" header="0.51180555555555496" footer="0.51180555555555496"/>
  <pageSetup paperSize="9" scale="85" firstPageNumber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9"/>
  <sheetViews>
    <sheetView zoomScaleNormal="100" zoomScalePageLayoutView="60" workbookViewId="0">
      <selection activeCell="D10" sqref="D10:D11"/>
    </sheetView>
  </sheetViews>
  <sheetFormatPr defaultRowHeight="14.25" x14ac:dyDescent="0.2"/>
  <cols>
    <col min="1" max="1" width="19.375"/>
    <col min="2" max="2" width="11.375"/>
    <col min="3" max="3" width="8.75"/>
    <col min="4" max="4" width="24.125"/>
    <col min="5" max="9" width="8.75"/>
    <col min="10" max="10" width="10.875"/>
    <col min="11" max="11" width="8.75"/>
    <col min="12" max="12" width="10.375"/>
    <col min="13" max="1025" width="8.75"/>
  </cols>
  <sheetData>
    <row r="1" spans="1:13" ht="18" x14ac:dyDescent="0.2">
      <c r="A1" s="118" t="s">
        <v>642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43"/>
    </row>
    <row r="2" spans="1:13" ht="14.25" customHeight="1" x14ac:dyDescent="0.2">
      <c r="A2" s="131" t="s">
        <v>0</v>
      </c>
      <c r="B2" s="131" t="s">
        <v>1</v>
      </c>
      <c r="C2" s="131" t="s">
        <v>401</v>
      </c>
      <c r="D2" s="131" t="s">
        <v>3</v>
      </c>
      <c r="E2" s="131" t="s">
        <v>4</v>
      </c>
      <c r="F2" s="131" t="s">
        <v>5</v>
      </c>
      <c r="G2" s="131" t="s">
        <v>6</v>
      </c>
      <c r="H2" s="131"/>
      <c r="I2" s="131" t="s">
        <v>7</v>
      </c>
      <c r="J2" s="131"/>
      <c r="K2" s="131" t="s">
        <v>8</v>
      </c>
      <c r="L2" s="131"/>
    </row>
    <row r="3" spans="1:13" ht="27" x14ac:dyDescent="0.2">
      <c r="A3" s="131"/>
      <c r="B3" s="131"/>
      <c r="C3" s="131"/>
      <c r="D3" s="131"/>
      <c r="E3" s="131"/>
      <c r="F3" s="131"/>
      <c r="G3" s="70" t="s">
        <v>9</v>
      </c>
      <c r="H3" s="70" t="s">
        <v>10</v>
      </c>
      <c r="I3" s="70" t="s">
        <v>11</v>
      </c>
      <c r="J3" s="94" t="s">
        <v>12</v>
      </c>
      <c r="K3" s="70" t="s">
        <v>13</v>
      </c>
      <c r="L3" s="70" t="s">
        <v>12</v>
      </c>
    </row>
    <row r="4" spans="1:13" ht="27" x14ac:dyDescent="0.2">
      <c r="A4" s="7" t="s">
        <v>643</v>
      </c>
      <c r="B4" s="52" t="s">
        <v>87</v>
      </c>
      <c r="C4" s="4" t="s">
        <v>644</v>
      </c>
      <c r="D4" s="111" t="s">
        <v>645</v>
      </c>
      <c r="E4" s="125" t="s">
        <v>646</v>
      </c>
      <c r="F4" s="51">
        <f t="shared" ref="F4:F41" si="0">L4/K4</f>
        <v>368.40000000000003</v>
      </c>
      <c r="G4" s="125" t="s">
        <v>647</v>
      </c>
      <c r="H4" s="125" t="s">
        <v>648</v>
      </c>
      <c r="I4" s="112" t="s">
        <v>531</v>
      </c>
      <c r="J4" s="156">
        <v>1867.08</v>
      </c>
      <c r="K4" s="4">
        <v>5.5</v>
      </c>
      <c r="L4" s="51">
        <v>2026.2</v>
      </c>
    </row>
    <row r="5" spans="1:13" ht="33.75" customHeight="1" x14ac:dyDescent="0.2">
      <c r="A5" s="7" t="s">
        <v>649</v>
      </c>
      <c r="B5" s="6" t="s">
        <v>245</v>
      </c>
      <c r="C5" s="6" t="s">
        <v>650</v>
      </c>
      <c r="D5" s="111"/>
      <c r="E5" s="125"/>
      <c r="F5" s="51">
        <f t="shared" si="0"/>
        <v>368.40000000000003</v>
      </c>
      <c r="G5" s="125"/>
      <c r="H5" s="125"/>
      <c r="I5" s="112"/>
      <c r="J5" s="156">
        <v>1867.08</v>
      </c>
      <c r="K5" s="4">
        <v>5.5</v>
      </c>
      <c r="L5" s="51">
        <v>2026.2</v>
      </c>
    </row>
    <row r="6" spans="1:13" x14ac:dyDescent="0.2">
      <c r="A6" s="7" t="s">
        <v>651</v>
      </c>
      <c r="B6" s="6" t="s">
        <v>652</v>
      </c>
      <c r="C6" s="6" t="s">
        <v>653</v>
      </c>
      <c r="D6" s="111"/>
      <c r="E6" s="125"/>
      <c r="F6" s="51">
        <f t="shared" si="0"/>
        <v>368.40000000000003</v>
      </c>
      <c r="G6" s="125"/>
      <c r="H6" s="125"/>
      <c r="I6" s="112"/>
      <c r="J6" s="156">
        <v>1867.08</v>
      </c>
      <c r="K6" s="4">
        <v>5.5</v>
      </c>
      <c r="L6" s="74">
        <v>2026.2</v>
      </c>
    </row>
    <row r="7" spans="1:13" ht="23.25" customHeight="1" x14ac:dyDescent="0.2">
      <c r="A7" s="7" t="s">
        <v>639</v>
      </c>
      <c r="B7" s="112" t="s">
        <v>654</v>
      </c>
      <c r="C7" s="4" t="s">
        <v>640</v>
      </c>
      <c r="D7" s="111" t="s">
        <v>655</v>
      </c>
      <c r="E7" s="112" t="s">
        <v>132</v>
      </c>
      <c r="F7" s="51">
        <f t="shared" si="0"/>
        <v>368.4</v>
      </c>
      <c r="G7" s="125" t="s">
        <v>614</v>
      </c>
      <c r="H7" s="125" t="s">
        <v>634</v>
      </c>
      <c r="I7" s="112" t="s">
        <v>531</v>
      </c>
      <c r="J7" s="156">
        <v>3154.4</v>
      </c>
      <c r="K7" s="4">
        <v>2.5</v>
      </c>
      <c r="L7" s="51">
        <v>921</v>
      </c>
    </row>
    <row r="8" spans="1:13" x14ac:dyDescent="0.2">
      <c r="A8" s="7" t="s">
        <v>460</v>
      </c>
      <c r="B8" s="112"/>
      <c r="C8" s="4" t="s">
        <v>461</v>
      </c>
      <c r="D8" s="111"/>
      <c r="E8" s="112"/>
      <c r="F8" s="51">
        <f t="shared" si="0"/>
        <v>368.4</v>
      </c>
      <c r="G8" s="125"/>
      <c r="H8" s="125"/>
      <c r="I8" s="112"/>
      <c r="J8" s="156">
        <v>3154.4</v>
      </c>
      <c r="K8" s="4">
        <v>2.5</v>
      </c>
      <c r="L8" s="51">
        <v>921</v>
      </c>
    </row>
    <row r="9" spans="1:13" ht="27" x14ac:dyDescent="0.2">
      <c r="A9" s="7" t="s">
        <v>656</v>
      </c>
      <c r="B9" s="6" t="s">
        <v>15</v>
      </c>
      <c r="C9" s="6">
        <v>5749</v>
      </c>
      <c r="D9" s="7" t="s">
        <v>657</v>
      </c>
      <c r="E9" s="6" t="s">
        <v>658</v>
      </c>
      <c r="F9" s="51">
        <f t="shared" si="0"/>
        <v>614</v>
      </c>
      <c r="G9" s="4" t="s">
        <v>659</v>
      </c>
      <c r="H9" s="4" t="s">
        <v>659</v>
      </c>
      <c r="I9" s="6" t="s">
        <v>405</v>
      </c>
      <c r="J9" s="156">
        <v>0</v>
      </c>
      <c r="K9" s="4">
        <v>23</v>
      </c>
      <c r="L9" s="51">
        <v>14122</v>
      </c>
    </row>
    <row r="10" spans="1:13" ht="26.1" customHeight="1" x14ac:dyDescent="0.2">
      <c r="A10" s="7" t="s">
        <v>76</v>
      </c>
      <c r="B10" s="6" t="s">
        <v>15</v>
      </c>
      <c r="C10" s="6">
        <v>266</v>
      </c>
      <c r="D10" s="111" t="s">
        <v>660</v>
      </c>
      <c r="E10" s="112" t="s">
        <v>102</v>
      </c>
      <c r="F10" s="51">
        <f t="shared" si="0"/>
        <v>614</v>
      </c>
      <c r="G10" s="125" t="s">
        <v>661</v>
      </c>
      <c r="H10" s="125" t="s">
        <v>662</v>
      </c>
      <c r="I10" s="112" t="s">
        <v>531</v>
      </c>
      <c r="J10" s="156">
        <v>3330.9</v>
      </c>
      <c r="K10" s="4">
        <v>4.5</v>
      </c>
      <c r="L10" s="51">
        <v>2763</v>
      </c>
    </row>
    <row r="11" spans="1:13" ht="27" x14ac:dyDescent="0.2">
      <c r="A11" s="7" t="s">
        <v>108</v>
      </c>
      <c r="B11" s="6" t="s">
        <v>109</v>
      </c>
      <c r="C11" s="6" t="s">
        <v>110</v>
      </c>
      <c r="D11" s="111"/>
      <c r="E11" s="112"/>
      <c r="F11" s="51">
        <f t="shared" si="0"/>
        <v>368.4</v>
      </c>
      <c r="G11" s="125"/>
      <c r="H11" s="125"/>
      <c r="I11" s="112"/>
      <c r="J11" s="156">
        <v>3330.9</v>
      </c>
      <c r="K11" s="4">
        <v>4.5</v>
      </c>
      <c r="L11" s="51">
        <v>1657.8</v>
      </c>
    </row>
    <row r="12" spans="1:13" ht="27" x14ac:dyDescent="0.2">
      <c r="A12" s="7" t="s">
        <v>108</v>
      </c>
      <c r="B12" s="6" t="s">
        <v>109</v>
      </c>
      <c r="C12" s="6" t="s">
        <v>110</v>
      </c>
      <c r="D12" s="7" t="s">
        <v>663</v>
      </c>
      <c r="E12" s="6" t="s">
        <v>141</v>
      </c>
      <c r="F12" s="51">
        <f t="shared" si="0"/>
        <v>368.40000000000003</v>
      </c>
      <c r="G12" s="4" t="s">
        <v>629</v>
      </c>
      <c r="H12" s="4" t="s">
        <v>664</v>
      </c>
      <c r="I12" s="6" t="s">
        <v>531</v>
      </c>
      <c r="J12" s="156">
        <v>756.07</v>
      </c>
      <c r="K12" s="4">
        <v>3.5</v>
      </c>
      <c r="L12" s="51">
        <v>1289.4000000000001</v>
      </c>
    </row>
    <row r="13" spans="1:13" ht="27" x14ac:dyDescent="0.2">
      <c r="A13" s="7" t="s">
        <v>350</v>
      </c>
      <c r="B13" s="4" t="s">
        <v>15</v>
      </c>
      <c r="C13" s="4">
        <v>3329</v>
      </c>
      <c r="D13" s="7" t="s">
        <v>665</v>
      </c>
      <c r="E13" s="6" t="s">
        <v>132</v>
      </c>
      <c r="F13" s="51">
        <f t="shared" si="0"/>
        <v>614</v>
      </c>
      <c r="G13" s="4" t="s">
        <v>647</v>
      </c>
      <c r="H13" s="4" t="s">
        <v>661</v>
      </c>
      <c r="I13" s="6" t="s">
        <v>531</v>
      </c>
      <c r="J13" s="156">
        <v>3480.6</v>
      </c>
      <c r="K13" s="4">
        <v>2.5</v>
      </c>
      <c r="L13" s="51">
        <v>1535</v>
      </c>
    </row>
    <row r="14" spans="1:13" ht="26.1" customHeight="1" x14ac:dyDescent="0.2">
      <c r="A14" s="7" t="s">
        <v>139</v>
      </c>
      <c r="B14" s="6" t="s">
        <v>69</v>
      </c>
      <c r="C14" s="6" t="s">
        <v>140</v>
      </c>
      <c r="D14" s="111" t="s">
        <v>137</v>
      </c>
      <c r="E14" s="112" t="s">
        <v>666</v>
      </c>
      <c r="F14" s="51">
        <f t="shared" si="0"/>
        <v>368.4</v>
      </c>
      <c r="G14" s="125" t="s">
        <v>565</v>
      </c>
      <c r="H14" s="125" t="s">
        <v>667</v>
      </c>
      <c r="I14" s="112" t="s">
        <v>410</v>
      </c>
      <c r="J14" s="156">
        <v>0</v>
      </c>
      <c r="K14" s="4">
        <v>4.5</v>
      </c>
      <c r="L14" s="51">
        <v>1657.8</v>
      </c>
    </row>
    <row r="15" spans="1:13" x14ac:dyDescent="0.2">
      <c r="A15" s="7" t="s">
        <v>668</v>
      </c>
      <c r="B15" s="6" t="s">
        <v>69</v>
      </c>
      <c r="C15" s="6" t="s">
        <v>669</v>
      </c>
      <c r="D15" s="111"/>
      <c r="E15" s="112"/>
      <c r="F15" s="51">
        <f t="shared" si="0"/>
        <v>368.4</v>
      </c>
      <c r="G15" s="125"/>
      <c r="H15" s="125"/>
      <c r="I15" s="112"/>
      <c r="J15" s="156">
        <v>0</v>
      </c>
      <c r="K15" s="4">
        <v>4.5</v>
      </c>
      <c r="L15" s="51">
        <v>1657.8</v>
      </c>
    </row>
    <row r="16" spans="1:13" ht="27" x14ac:dyDescent="0.2">
      <c r="A16" s="7" t="s">
        <v>670</v>
      </c>
      <c r="B16" s="6" t="s">
        <v>671</v>
      </c>
      <c r="C16" s="6" t="s">
        <v>672</v>
      </c>
      <c r="D16" s="111"/>
      <c r="E16" s="112"/>
      <c r="F16" s="51">
        <f t="shared" si="0"/>
        <v>368.4</v>
      </c>
      <c r="G16" s="125"/>
      <c r="H16" s="125"/>
      <c r="I16" s="112"/>
      <c r="J16" s="156">
        <v>0</v>
      </c>
      <c r="K16" s="4">
        <v>4.5</v>
      </c>
      <c r="L16" s="51">
        <v>1657.8</v>
      </c>
    </row>
    <row r="17" spans="1:20" ht="27" x14ac:dyDescent="0.2">
      <c r="A17" s="7" t="s">
        <v>673</v>
      </c>
      <c r="B17" s="6" t="s">
        <v>671</v>
      </c>
      <c r="C17" s="6" t="s">
        <v>674</v>
      </c>
      <c r="D17" s="111"/>
      <c r="E17" s="112"/>
      <c r="F17" s="51">
        <f t="shared" si="0"/>
        <v>368.4</v>
      </c>
      <c r="G17" s="125"/>
      <c r="H17" s="125"/>
      <c r="I17" s="112"/>
      <c r="J17" s="156">
        <v>0</v>
      </c>
      <c r="K17" s="4">
        <v>4.5</v>
      </c>
      <c r="L17" s="51">
        <v>1657.8</v>
      </c>
    </row>
    <row r="18" spans="1:20" ht="27" x14ac:dyDescent="0.2">
      <c r="A18" s="7" t="s">
        <v>675</v>
      </c>
      <c r="B18" s="6" t="s">
        <v>671</v>
      </c>
      <c r="C18" s="6" t="s">
        <v>676</v>
      </c>
      <c r="D18" s="7" t="s">
        <v>677</v>
      </c>
      <c r="E18" s="6" t="s">
        <v>522</v>
      </c>
      <c r="F18" s="51">
        <f t="shared" si="0"/>
        <v>245.60000000000002</v>
      </c>
      <c r="G18" s="4" t="s">
        <v>523</v>
      </c>
      <c r="H18" s="4" t="s">
        <v>513</v>
      </c>
      <c r="I18" s="6" t="s">
        <v>512</v>
      </c>
      <c r="J18" s="156">
        <v>0</v>
      </c>
      <c r="K18" s="4">
        <v>4.5</v>
      </c>
      <c r="L18" s="51">
        <v>1105.2</v>
      </c>
    </row>
    <row r="19" spans="1:20" ht="27" x14ac:dyDescent="0.2">
      <c r="A19" s="7" t="s">
        <v>86</v>
      </c>
      <c r="B19" s="6" t="s">
        <v>87</v>
      </c>
      <c r="C19" s="6" t="s">
        <v>88</v>
      </c>
      <c r="D19" s="7" t="s">
        <v>678</v>
      </c>
      <c r="E19" s="4" t="s">
        <v>141</v>
      </c>
      <c r="F19" s="51">
        <f t="shared" si="0"/>
        <v>245.6</v>
      </c>
      <c r="G19" s="4" t="s">
        <v>489</v>
      </c>
      <c r="H19" s="4" t="s">
        <v>513</v>
      </c>
      <c r="I19" s="6" t="s">
        <v>405</v>
      </c>
      <c r="J19" s="156">
        <v>0</v>
      </c>
      <c r="K19" s="4">
        <v>9.5</v>
      </c>
      <c r="L19" s="51">
        <v>2333.1999999999998</v>
      </c>
    </row>
    <row r="20" spans="1:20" ht="26.1" customHeight="1" x14ac:dyDescent="0.2">
      <c r="A20" s="7" t="s">
        <v>679</v>
      </c>
      <c r="B20" s="6" t="s">
        <v>15</v>
      </c>
      <c r="C20" s="6">
        <v>1510</v>
      </c>
      <c r="D20" s="111" t="s">
        <v>680</v>
      </c>
      <c r="E20" s="125" t="s">
        <v>681</v>
      </c>
      <c r="F20" s="51">
        <f t="shared" si="0"/>
        <v>614</v>
      </c>
      <c r="G20" s="125" t="s">
        <v>661</v>
      </c>
      <c r="H20" s="125" t="s">
        <v>648</v>
      </c>
      <c r="I20" s="112" t="s">
        <v>531</v>
      </c>
      <c r="J20" s="156">
        <v>1561.72</v>
      </c>
      <c r="K20" s="4">
        <v>3.5</v>
      </c>
      <c r="L20" s="51">
        <v>2149</v>
      </c>
    </row>
    <row r="21" spans="1:20" ht="27" x14ac:dyDescent="0.2">
      <c r="A21" s="7" t="s">
        <v>58</v>
      </c>
      <c r="B21" s="6" t="s">
        <v>15</v>
      </c>
      <c r="C21" s="6">
        <v>346</v>
      </c>
      <c r="D21" s="111"/>
      <c r="E21" s="125"/>
      <c r="F21" s="51">
        <f t="shared" si="0"/>
        <v>614</v>
      </c>
      <c r="G21" s="125"/>
      <c r="H21" s="125"/>
      <c r="I21" s="112"/>
      <c r="J21" s="156">
        <v>1561.72</v>
      </c>
      <c r="K21" s="4">
        <v>3.5</v>
      </c>
      <c r="L21" s="51">
        <v>2149</v>
      </c>
      <c r="M21" s="44"/>
    </row>
    <row r="22" spans="1:20" ht="27" x14ac:dyDescent="0.2">
      <c r="A22" s="7" t="s">
        <v>682</v>
      </c>
      <c r="B22" s="6" t="s">
        <v>15</v>
      </c>
      <c r="C22" s="6">
        <v>310</v>
      </c>
      <c r="D22" s="111"/>
      <c r="E22" s="125"/>
      <c r="F22" s="51">
        <f t="shared" si="0"/>
        <v>614</v>
      </c>
      <c r="G22" s="125"/>
      <c r="H22" s="125"/>
      <c r="I22" s="112"/>
      <c r="J22" s="156">
        <v>1561.72</v>
      </c>
      <c r="K22" s="4">
        <v>3.5</v>
      </c>
      <c r="L22" s="51">
        <v>2149</v>
      </c>
      <c r="M22" s="44"/>
    </row>
    <row r="23" spans="1:20" ht="27" x14ac:dyDescent="0.2">
      <c r="A23" s="7" t="s">
        <v>683</v>
      </c>
      <c r="B23" s="6" t="s">
        <v>15</v>
      </c>
      <c r="C23" s="6" t="s">
        <v>684</v>
      </c>
      <c r="D23" s="111"/>
      <c r="E23" s="125"/>
      <c r="F23" s="51">
        <f t="shared" si="0"/>
        <v>614</v>
      </c>
      <c r="G23" s="125"/>
      <c r="H23" s="125"/>
      <c r="I23" s="112"/>
      <c r="J23" s="156">
        <v>1561.72</v>
      </c>
      <c r="K23" s="4">
        <v>3.5</v>
      </c>
      <c r="L23" s="51">
        <v>2149</v>
      </c>
    </row>
    <row r="24" spans="1:20" ht="26.1" customHeight="1" x14ac:dyDescent="0.2">
      <c r="A24" s="7" t="s">
        <v>14</v>
      </c>
      <c r="B24" s="6" t="s">
        <v>15</v>
      </c>
      <c r="C24" s="4" t="s">
        <v>16</v>
      </c>
      <c r="D24" s="111" t="s">
        <v>685</v>
      </c>
      <c r="E24" s="112" t="s">
        <v>18</v>
      </c>
      <c r="F24" s="51">
        <f t="shared" si="0"/>
        <v>480.66666666666669</v>
      </c>
      <c r="G24" s="125" t="s">
        <v>686</v>
      </c>
      <c r="H24" s="125" t="s">
        <v>687</v>
      </c>
      <c r="I24" s="112" t="s">
        <v>405</v>
      </c>
      <c r="J24" s="156">
        <v>0</v>
      </c>
      <c r="K24" s="4">
        <v>4.5</v>
      </c>
      <c r="L24" s="51">
        <v>2163</v>
      </c>
      <c r="M24" s="38"/>
      <c r="N24" s="38"/>
      <c r="O24" s="38"/>
      <c r="P24" s="38"/>
      <c r="Q24" s="38"/>
      <c r="R24" s="38"/>
      <c r="S24" s="38"/>
      <c r="T24" s="38"/>
    </row>
    <row r="25" spans="1:20" ht="27" x14ac:dyDescent="0.2">
      <c r="A25" s="7" t="s">
        <v>22</v>
      </c>
      <c r="B25" s="59" t="s">
        <v>23</v>
      </c>
      <c r="C25" s="4" t="s">
        <v>24</v>
      </c>
      <c r="D25" s="111"/>
      <c r="E25" s="112"/>
      <c r="F25" s="51">
        <f t="shared" si="0"/>
        <v>368.4</v>
      </c>
      <c r="G25" s="125"/>
      <c r="H25" s="125"/>
      <c r="I25" s="112"/>
      <c r="J25" s="156">
        <v>0</v>
      </c>
      <c r="K25" s="4">
        <v>4.5</v>
      </c>
      <c r="L25" s="51">
        <v>1657.8</v>
      </c>
      <c r="M25" s="38"/>
      <c r="N25" s="38"/>
      <c r="O25" s="38"/>
      <c r="P25" s="38"/>
      <c r="Q25" s="38"/>
      <c r="R25" s="38"/>
      <c r="S25" s="38"/>
      <c r="T25" s="38"/>
    </row>
    <row r="26" spans="1:20" ht="27" x14ac:dyDescent="0.2">
      <c r="A26" s="7" t="s">
        <v>25</v>
      </c>
      <c r="B26" s="6" t="s">
        <v>26</v>
      </c>
      <c r="C26" s="6" t="s">
        <v>27</v>
      </c>
      <c r="D26" s="111"/>
      <c r="E26" s="112"/>
      <c r="F26" s="51">
        <f t="shared" si="0"/>
        <v>368.4</v>
      </c>
      <c r="G26" s="125"/>
      <c r="H26" s="125"/>
      <c r="I26" s="112"/>
      <c r="J26" s="156">
        <v>0</v>
      </c>
      <c r="K26" s="4">
        <v>4.5</v>
      </c>
      <c r="L26" s="51">
        <v>1657.8</v>
      </c>
      <c r="M26" s="38"/>
      <c r="N26" s="38"/>
      <c r="O26" s="38"/>
      <c r="P26" s="38"/>
      <c r="Q26" s="38"/>
      <c r="R26" s="38"/>
      <c r="S26" s="38"/>
      <c r="T26" s="38"/>
    </row>
    <row r="27" spans="1:20" ht="26.1" customHeight="1" x14ac:dyDescent="0.2">
      <c r="A27" s="7" t="s">
        <v>36</v>
      </c>
      <c r="B27" s="6" t="s">
        <v>29</v>
      </c>
      <c r="C27" s="6" t="s">
        <v>37</v>
      </c>
      <c r="D27" s="111" t="s">
        <v>555</v>
      </c>
      <c r="E27" s="112" t="s">
        <v>688</v>
      </c>
      <c r="F27" s="51">
        <f t="shared" si="0"/>
        <v>368.4</v>
      </c>
      <c r="G27" s="125" t="s">
        <v>686</v>
      </c>
      <c r="H27" s="125" t="s">
        <v>687</v>
      </c>
      <c r="I27" s="112" t="s">
        <v>405</v>
      </c>
      <c r="J27" s="156">
        <v>0</v>
      </c>
      <c r="K27" s="4">
        <v>4.5</v>
      </c>
      <c r="L27" s="51">
        <v>1657.8</v>
      </c>
      <c r="M27" s="38"/>
      <c r="N27" s="38"/>
      <c r="O27" s="38"/>
      <c r="P27" s="38"/>
      <c r="Q27" s="38"/>
      <c r="R27" s="38"/>
      <c r="S27" s="38"/>
      <c r="T27" s="38"/>
    </row>
    <row r="28" spans="1:20" ht="27" x14ac:dyDescent="0.2">
      <c r="A28" s="7" t="s">
        <v>255</v>
      </c>
      <c r="B28" s="4" t="s">
        <v>179</v>
      </c>
      <c r="C28" s="4" t="s">
        <v>256</v>
      </c>
      <c r="D28" s="111"/>
      <c r="E28" s="112"/>
      <c r="F28" s="51">
        <f t="shared" si="0"/>
        <v>368.4</v>
      </c>
      <c r="G28" s="125"/>
      <c r="H28" s="125"/>
      <c r="I28" s="112"/>
      <c r="J28" s="156">
        <v>0</v>
      </c>
      <c r="K28" s="4">
        <v>4.5</v>
      </c>
      <c r="L28" s="51">
        <v>1657.8</v>
      </c>
      <c r="M28" s="38"/>
      <c r="N28" s="38"/>
      <c r="O28" s="38"/>
      <c r="P28" s="38"/>
      <c r="Q28" s="38"/>
      <c r="R28" s="38"/>
      <c r="S28" s="38"/>
      <c r="T28" s="38"/>
    </row>
    <row r="29" spans="1:20" ht="27" x14ac:dyDescent="0.2">
      <c r="A29" s="7" t="s">
        <v>84</v>
      </c>
      <c r="B29" s="6" t="s">
        <v>29</v>
      </c>
      <c r="C29" s="6" t="s">
        <v>85</v>
      </c>
      <c r="D29" s="111"/>
      <c r="E29" s="112"/>
      <c r="F29" s="51">
        <f t="shared" si="0"/>
        <v>368.4</v>
      </c>
      <c r="G29" s="125"/>
      <c r="H29" s="125"/>
      <c r="I29" s="112"/>
      <c r="J29" s="156">
        <v>0</v>
      </c>
      <c r="K29" s="4">
        <v>4.5</v>
      </c>
      <c r="L29" s="51">
        <v>1657.8</v>
      </c>
      <c r="M29" s="38"/>
      <c r="N29" s="38"/>
      <c r="O29" s="38"/>
      <c r="P29" s="38"/>
      <c r="Q29" s="38"/>
      <c r="R29" s="38"/>
      <c r="S29" s="38"/>
      <c r="T29" s="38"/>
    </row>
    <row r="30" spans="1:20" ht="26.1" customHeight="1" x14ac:dyDescent="0.2">
      <c r="A30" s="7" t="s">
        <v>154</v>
      </c>
      <c r="B30" s="6" t="s">
        <v>15</v>
      </c>
      <c r="C30" s="6">
        <v>310</v>
      </c>
      <c r="D30" s="111" t="s">
        <v>526</v>
      </c>
      <c r="E30" s="112" t="s">
        <v>182</v>
      </c>
      <c r="F30" s="51">
        <f t="shared" si="0"/>
        <v>614</v>
      </c>
      <c r="G30" s="125" t="s">
        <v>686</v>
      </c>
      <c r="H30" s="125" t="s">
        <v>689</v>
      </c>
      <c r="I30" s="112" t="s">
        <v>410</v>
      </c>
      <c r="J30" s="156">
        <v>0</v>
      </c>
      <c r="K30" s="4">
        <v>6.5</v>
      </c>
      <c r="L30" s="51">
        <v>3991</v>
      </c>
      <c r="M30" s="38"/>
      <c r="N30" s="38"/>
      <c r="O30" s="38"/>
      <c r="P30" s="38"/>
      <c r="Q30" s="38"/>
      <c r="R30" s="38"/>
      <c r="S30" s="38"/>
      <c r="T30" s="38"/>
    </row>
    <row r="31" spans="1:20" ht="27" x14ac:dyDescent="0.2">
      <c r="A31" s="7" t="s">
        <v>375</v>
      </c>
      <c r="B31" s="4" t="s">
        <v>23</v>
      </c>
      <c r="C31" s="4" t="s">
        <v>376</v>
      </c>
      <c r="D31" s="111"/>
      <c r="E31" s="112"/>
      <c r="F31" s="51">
        <f t="shared" si="0"/>
        <v>368.4</v>
      </c>
      <c r="G31" s="125"/>
      <c r="H31" s="125"/>
      <c r="I31" s="112"/>
      <c r="J31" s="156">
        <v>0</v>
      </c>
      <c r="K31" s="4">
        <v>6.5</v>
      </c>
      <c r="L31" s="51">
        <v>2394.6</v>
      </c>
      <c r="M31" s="38"/>
      <c r="N31" s="38"/>
      <c r="O31" s="38"/>
      <c r="P31" s="38"/>
      <c r="Q31" s="38"/>
      <c r="R31" s="38"/>
      <c r="S31" s="38"/>
      <c r="T31" s="38"/>
    </row>
    <row r="32" spans="1:20" ht="27" x14ac:dyDescent="0.2">
      <c r="A32" s="7" t="s">
        <v>160</v>
      </c>
      <c r="B32" s="6" t="s">
        <v>29</v>
      </c>
      <c r="C32" s="6" t="s">
        <v>161</v>
      </c>
      <c r="D32" s="111"/>
      <c r="E32" s="112"/>
      <c r="F32" s="51">
        <f t="shared" si="0"/>
        <v>368.4</v>
      </c>
      <c r="G32" s="125"/>
      <c r="H32" s="125"/>
      <c r="I32" s="112"/>
      <c r="J32" s="156">
        <v>0</v>
      </c>
      <c r="K32" s="4">
        <v>6.5</v>
      </c>
      <c r="L32" s="51">
        <v>2394.6</v>
      </c>
      <c r="M32" s="38"/>
      <c r="N32" s="38"/>
      <c r="O32" s="38"/>
      <c r="P32" s="38"/>
      <c r="Q32" s="38"/>
      <c r="R32" s="38"/>
      <c r="S32" s="38"/>
      <c r="T32" s="38"/>
    </row>
    <row r="33" spans="1:20" ht="27" x14ac:dyDescent="0.2">
      <c r="A33" s="7" t="s">
        <v>162</v>
      </c>
      <c r="B33" s="6" t="s">
        <v>87</v>
      </c>
      <c r="C33" s="6" t="s">
        <v>163</v>
      </c>
      <c r="D33" s="111"/>
      <c r="E33" s="112"/>
      <c r="F33" s="51">
        <f t="shared" si="0"/>
        <v>368.4</v>
      </c>
      <c r="G33" s="125"/>
      <c r="H33" s="125"/>
      <c r="I33" s="112"/>
      <c r="J33" s="156">
        <v>0</v>
      </c>
      <c r="K33" s="4">
        <v>6.5</v>
      </c>
      <c r="L33" s="51">
        <v>2394.6</v>
      </c>
      <c r="M33" s="38"/>
      <c r="N33" s="38"/>
      <c r="O33" s="38"/>
      <c r="P33" s="38"/>
      <c r="Q33" s="38"/>
      <c r="R33" s="38"/>
      <c r="S33" s="38"/>
      <c r="T33" s="38"/>
    </row>
    <row r="34" spans="1:20" ht="27" x14ac:dyDescent="0.2">
      <c r="A34" s="7" t="s">
        <v>164</v>
      </c>
      <c r="B34" s="6" t="s">
        <v>165</v>
      </c>
      <c r="C34" s="6" t="s">
        <v>166</v>
      </c>
      <c r="D34" s="111"/>
      <c r="E34" s="112"/>
      <c r="F34" s="51">
        <f t="shared" si="0"/>
        <v>368.4</v>
      </c>
      <c r="G34" s="125"/>
      <c r="H34" s="125"/>
      <c r="I34" s="112"/>
      <c r="J34" s="156">
        <v>0</v>
      </c>
      <c r="K34" s="4">
        <v>6.5</v>
      </c>
      <c r="L34" s="51">
        <v>2394.6</v>
      </c>
      <c r="M34" s="38"/>
      <c r="N34" s="38"/>
      <c r="O34" s="38"/>
      <c r="P34" s="38"/>
      <c r="Q34" s="38"/>
      <c r="R34" s="38"/>
      <c r="S34" s="38"/>
      <c r="T34" s="38"/>
    </row>
    <row r="35" spans="1:20" ht="27" x14ac:dyDescent="0.2">
      <c r="A35" s="7" t="s">
        <v>328</v>
      </c>
      <c r="B35" s="166" t="s">
        <v>87</v>
      </c>
      <c r="C35" s="166" t="s">
        <v>329</v>
      </c>
      <c r="D35" s="111"/>
      <c r="E35" s="112"/>
      <c r="F35" s="51">
        <f t="shared" si="0"/>
        <v>368.4</v>
      </c>
      <c r="G35" s="125"/>
      <c r="H35" s="125"/>
      <c r="I35" s="112"/>
      <c r="J35" s="156">
        <v>0</v>
      </c>
      <c r="K35" s="4">
        <v>6.5</v>
      </c>
      <c r="L35" s="51">
        <v>2394.6</v>
      </c>
      <c r="M35" s="38"/>
      <c r="N35" s="38"/>
      <c r="O35" s="38"/>
      <c r="P35" s="38"/>
      <c r="Q35" s="38"/>
      <c r="R35" s="38"/>
      <c r="S35" s="38"/>
      <c r="T35" s="38"/>
    </row>
    <row r="36" spans="1:20" ht="27" x14ac:dyDescent="0.2">
      <c r="A36" s="7" t="s">
        <v>169</v>
      </c>
      <c r="B36" s="6" t="s">
        <v>87</v>
      </c>
      <c r="C36" s="6" t="s">
        <v>170</v>
      </c>
      <c r="D36" s="111"/>
      <c r="E36" s="112"/>
      <c r="F36" s="51">
        <f t="shared" si="0"/>
        <v>368.4</v>
      </c>
      <c r="G36" s="125"/>
      <c r="H36" s="125"/>
      <c r="I36" s="112"/>
      <c r="J36" s="156">
        <v>0</v>
      </c>
      <c r="K36" s="4">
        <v>6.5</v>
      </c>
      <c r="L36" s="51">
        <v>2394.6</v>
      </c>
      <c r="M36" s="38"/>
      <c r="N36" s="38"/>
      <c r="O36" s="38"/>
      <c r="P36" s="38"/>
      <c r="Q36" s="38"/>
      <c r="R36" s="38"/>
      <c r="S36" s="38"/>
      <c r="T36" s="38"/>
    </row>
    <row r="37" spans="1:20" ht="27" x14ac:dyDescent="0.2">
      <c r="A37" s="7" t="s">
        <v>690</v>
      </c>
      <c r="B37" s="4" t="s">
        <v>15</v>
      </c>
      <c r="C37" s="4">
        <v>707</v>
      </c>
      <c r="D37" s="7" t="s">
        <v>691</v>
      </c>
      <c r="E37" s="6" t="s">
        <v>692</v>
      </c>
      <c r="F37" s="51">
        <f t="shared" si="0"/>
        <v>684.17142857142858</v>
      </c>
      <c r="G37" s="4" t="s">
        <v>661</v>
      </c>
      <c r="H37" s="4" t="s">
        <v>648</v>
      </c>
      <c r="I37" s="6" t="s">
        <v>531</v>
      </c>
      <c r="J37" s="156">
        <v>2693.84</v>
      </c>
      <c r="K37" s="4">
        <v>3.5</v>
      </c>
      <c r="L37" s="51">
        <v>2394.6</v>
      </c>
    </row>
    <row r="38" spans="1:20" ht="26.1" customHeight="1" x14ac:dyDescent="0.2">
      <c r="A38" s="7" t="s">
        <v>236</v>
      </c>
      <c r="B38" s="4" t="s">
        <v>87</v>
      </c>
      <c r="C38" s="4" t="s">
        <v>237</v>
      </c>
      <c r="D38" s="111" t="s">
        <v>693</v>
      </c>
      <c r="E38" s="112" t="s">
        <v>578</v>
      </c>
      <c r="F38" s="51">
        <f t="shared" si="0"/>
        <v>245.6</v>
      </c>
      <c r="G38" s="125" t="s">
        <v>694</v>
      </c>
      <c r="H38" s="125" t="s">
        <v>648</v>
      </c>
      <c r="I38" s="112" t="s">
        <v>512</v>
      </c>
      <c r="J38" s="156">
        <v>0</v>
      </c>
      <c r="K38" s="4">
        <v>2.5</v>
      </c>
      <c r="L38" s="51">
        <v>614</v>
      </c>
      <c r="M38" s="38"/>
      <c r="N38" s="38"/>
      <c r="O38" s="38"/>
      <c r="P38" s="38"/>
      <c r="Q38" s="38"/>
      <c r="R38" s="38"/>
      <c r="S38" s="38"/>
      <c r="T38" s="38"/>
    </row>
    <row r="39" spans="1:20" x14ac:dyDescent="0.2">
      <c r="A39" s="7" t="s">
        <v>238</v>
      </c>
      <c r="B39" s="4" t="s">
        <v>87</v>
      </c>
      <c r="C39" s="4" t="s">
        <v>239</v>
      </c>
      <c r="D39" s="111"/>
      <c r="E39" s="112"/>
      <c r="F39" s="51">
        <f t="shared" si="0"/>
        <v>245.6</v>
      </c>
      <c r="G39" s="125"/>
      <c r="H39" s="125"/>
      <c r="I39" s="112"/>
      <c r="J39" s="156">
        <v>0</v>
      </c>
      <c r="K39" s="4">
        <v>2.5</v>
      </c>
      <c r="L39" s="51">
        <v>614</v>
      </c>
      <c r="M39" s="38"/>
      <c r="N39" s="38"/>
      <c r="O39" s="38"/>
      <c r="P39" s="38"/>
      <c r="Q39" s="38"/>
      <c r="R39" s="38"/>
      <c r="S39" s="38"/>
      <c r="T39" s="38"/>
    </row>
    <row r="40" spans="1:20" ht="27" x14ac:dyDescent="0.2">
      <c r="A40" s="7" t="s">
        <v>695</v>
      </c>
      <c r="B40" s="4" t="s">
        <v>87</v>
      </c>
      <c r="C40" s="4">
        <v>20664</v>
      </c>
      <c r="D40" s="111"/>
      <c r="E40" s="112"/>
      <c r="F40" s="51">
        <f t="shared" si="0"/>
        <v>245.6</v>
      </c>
      <c r="G40" s="125"/>
      <c r="H40" s="125"/>
      <c r="I40" s="112"/>
      <c r="J40" s="156">
        <v>0</v>
      </c>
      <c r="K40" s="4">
        <v>2.5</v>
      </c>
      <c r="L40" s="51">
        <v>614</v>
      </c>
      <c r="M40" s="38"/>
      <c r="N40" s="38"/>
      <c r="O40" s="38"/>
      <c r="P40" s="38"/>
      <c r="Q40" s="38"/>
      <c r="R40" s="38"/>
      <c r="S40" s="38"/>
      <c r="T40" s="38"/>
    </row>
    <row r="41" spans="1:20" ht="27" x14ac:dyDescent="0.2">
      <c r="A41" s="7" t="s">
        <v>696</v>
      </c>
      <c r="B41" s="4" t="s">
        <v>29</v>
      </c>
      <c r="C41" s="4" t="s">
        <v>697</v>
      </c>
      <c r="D41" s="7" t="s">
        <v>698</v>
      </c>
      <c r="E41" s="6" t="s">
        <v>699</v>
      </c>
      <c r="F41" s="51">
        <f t="shared" si="0"/>
        <v>245.6</v>
      </c>
      <c r="G41" s="4" t="s">
        <v>664</v>
      </c>
      <c r="H41" s="4" t="s">
        <v>687</v>
      </c>
      <c r="I41" s="6" t="s">
        <v>405</v>
      </c>
      <c r="J41" s="156">
        <v>0</v>
      </c>
      <c r="K41" s="4">
        <v>2.5</v>
      </c>
      <c r="L41" s="10">
        <v>614</v>
      </c>
      <c r="M41" s="45"/>
      <c r="N41" s="38"/>
      <c r="O41" s="38"/>
      <c r="P41" s="38"/>
      <c r="Q41" s="38"/>
      <c r="R41" s="38"/>
      <c r="S41" s="38"/>
      <c r="T41" s="38"/>
    </row>
    <row r="42" spans="1:20" ht="27" x14ac:dyDescent="0.2">
      <c r="A42" s="7" t="s">
        <v>700</v>
      </c>
      <c r="B42" s="4" t="s">
        <v>194</v>
      </c>
      <c r="C42" s="59"/>
      <c r="D42" s="7" t="s">
        <v>701</v>
      </c>
      <c r="E42" s="6" t="s">
        <v>196</v>
      </c>
      <c r="F42" s="51">
        <v>0</v>
      </c>
      <c r="G42" s="4" t="s">
        <v>689</v>
      </c>
      <c r="H42" s="4" t="s">
        <v>702</v>
      </c>
      <c r="I42" s="6" t="s">
        <v>531</v>
      </c>
      <c r="J42" s="156">
        <v>4069.32</v>
      </c>
      <c r="K42" s="4">
        <v>0</v>
      </c>
      <c r="L42" s="51">
        <v>0</v>
      </c>
      <c r="M42" s="38"/>
      <c r="N42" s="38"/>
      <c r="O42" s="38"/>
      <c r="P42" s="38"/>
      <c r="Q42" s="38"/>
      <c r="R42" s="38"/>
      <c r="S42" s="38"/>
      <c r="T42" s="38"/>
    </row>
    <row r="43" spans="1:20" ht="14.85" customHeight="1" x14ac:dyDescent="0.2">
      <c r="A43" s="7" t="s">
        <v>76</v>
      </c>
      <c r="B43" s="6" t="s">
        <v>15</v>
      </c>
      <c r="C43" s="6">
        <v>266</v>
      </c>
      <c r="D43" s="111" t="s">
        <v>703</v>
      </c>
      <c r="E43" s="112" t="s">
        <v>141</v>
      </c>
      <c r="F43" s="51">
        <f t="shared" ref="F43:F88" si="1">L43/K43</f>
        <v>614</v>
      </c>
      <c r="G43" s="125" t="s">
        <v>629</v>
      </c>
      <c r="H43" s="125" t="s">
        <v>687</v>
      </c>
      <c r="I43" s="112" t="s">
        <v>531</v>
      </c>
      <c r="J43" s="156">
        <v>579.6</v>
      </c>
      <c r="K43" s="4">
        <v>5.5</v>
      </c>
      <c r="L43" s="51">
        <v>3377</v>
      </c>
      <c r="M43" s="38"/>
      <c r="N43" s="38"/>
      <c r="O43" s="38"/>
      <c r="P43" s="38"/>
      <c r="Q43" s="38"/>
      <c r="R43" s="38"/>
    </row>
    <row r="44" spans="1:20" ht="27" x14ac:dyDescent="0.2">
      <c r="A44" s="7" t="s">
        <v>484</v>
      </c>
      <c r="B44" s="6" t="s">
        <v>485</v>
      </c>
      <c r="C44" s="6" t="s">
        <v>486</v>
      </c>
      <c r="D44" s="111"/>
      <c r="E44" s="112"/>
      <c r="F44" s="51">
        <f t="shared" si="1"/>
        <v>368.40000000000003</v>
      </c>
      <c r="G44" s="125"/>
      <c r="H44" s="125"/>
      <c r="I44" s="112"/>
      <c r="J44" s="156">
        <v>579.6</v>
      </c>
      <c r="K44" s="4">
        <v>5.5</v>
      </c>
      <c r="L44" s="51">
        <v>2026.2</v>
      </c>
      <c r="M44" s="38"/>
      <c r="N44" s="38"/>
      <c r="O44" s="38"/>
      <c r="P44" s="38"/>
      <c r="Q44" s="38"/>
      <c r="R44" s="38"/>
    </row>
    <row r="45" spans="1:20" ht="27" x14ac:dyDescent="0.2">
      <c r="A45" s="7" t="s">
        <v>78</v>
      </c>
      <c r="B45" s="6" t="s">
        <v>29</v>
      </c>
      <c r="C45" s="6" t="s">
        <v>79</v>
      </c>
      <c r="D45" s="111"/>
      <c r="E45" s="112"/>
      <c r="F45" s="51">
        <f t="shared" si="1"/>
        <v>368.40000000000003</v>
      </c>
      <c r="G45" s="125"/>
      <c r="H45" s="125"/>
      <c r="I45" s="112"/>
      <c r="J45" s="156">
        <v>579.6</v>
      </c>
      <c r="K45" s="4">
        <v>5.5</v>
      </c>
      <c r="L45" s="51">
        <v>2026.2</v>
      </c>
      <c r="M45" s="38"/>
      <c r="N45" s="38"/>
      <c r="O45" s="38"/>
      <c r="P45" s="38"/>
      <c r="Q45" s="38"/>
      <c r="R45" s="38"/>
    </row>
    <row r="46" spans="1:20" ht="27" x14ac:dyDescent="0.2">
      <c r="A46" s="7" t="s">
        <v>637</v>
      </c>
      <c r="B46" s="6" t="s">
        <v>29</v>
      </c>
      <c r="C46" s="6" t="s">
        <v>638</v>
      </c>
      <c r="D46" s="111"/>
      <c r="E46" s="112"/>
      <c r="F46" s="51">
        <f t="shared" si="1"/>
        <v>368.40000000000003</v>
      </c>
      <c r="G46" s="125"/>
      <c r="H46" s="125"/>
      <c r="I46" s="112"/>
      <c r="J46" s="156">
        <v>852.34</v>
      </c>
      <c r="K46" s="4">
        <v>5.5</v>
      </c>
      <c r="L46" s="51">
        <v>2026.2</v>
      </c>
      <c r="M46" s="38"/>
      <c r="N46" s="38"/>
      <c r="O46" s="38"/>
      <c r="P46" s="38"/>
      <c r="Q46" s="38"/>
      <c r="R46" s="38"/>
    </row>
    <row r="47" spans="1:20" ht="27" x14ac:dyDescent="0.2">
      <c r="A47" s="7" t="s">
        <v>108</v>
      </c>
      <c r="B47" s="6" t="s">
        <v>109</v>
      </c>
      <c r="C47" s="6" t="s">
        <v>110</v>
      </c>
      <c r="D47" s="7" t="s">
        <v>663</v>
      </c>
      <c r="E47" s="6" t="s">
        <v>120</v>
      </c>
      <c r="F47" s="51">
        <f t="shared" si="1"/>
        <v>368.40000000000003</v>
      </c>
      <c r="G47" s="4" t="s">
        <v>702</v>
      </c>
      <c r="H47" s="4" t="s">
        <v>704</v>
      </c>
      <c r="I47" s="6" t="s">
        <v>531</v>
      </c>
      <c r="J47" s="156">
        <v>719.28</v>
      </c>
      <c r="K47" s="4">
        <v>3.5</v>
      </c>
      <c r="L47" s="51">
        <v>1289.4000000000001</v>
      </c>
      <c r="M47" s="38"/>
      <c r="N47" s="38"/>
      <c r="O47" s="38"/>
      <c r="P47" s="38"/>
      <c r="Q47" s="38"/>
      <c r="R47" s="38"/>
    </row>
    <row r="48" spans="1:20" ht="26.1" customHeight="1" x14ac:dyDescent="0.2">
      <c r="A48" s="7" t="s">
        <v>28</v>
      </c>
      <c r="B48" s="6" t="s">
        <v>29</v>
      </c>
      <c r="C48" s="6" t="s">
        <v>30</v>
      </c>
      <c r="D48" s="111" t="s">
        <v>705</v>
      </c>
      <c r="E48" s="112" t="s">
        <v>706</v>
      </c>
      <c r="F48" s="51">
        <f t="shared" si="1"/>
        <v>368.4</v>
      </c>
      <c r="G48" s="125" t="s">
        <v>694</v>
      </c>
      <c r="H48" s="125" t="s">
        <v>648</v>
      </c>
      <c r="I48" s="112" t="s">
        <v>512</v>
      </c>
      <c r="J48" s="156">
        <v>0</v>
      </c>
      <c r="K48" s="4">
        <v>2.5</v>
      </c>
      <c r="L48" s="51">
        <v>921</v>
      </c>
      <c r="M48" s="38"/>
      <c r="N48" s="38"/>
      <c r="O48" s="38"/>
      <c r="P48" s="38"/>
      <c r="Q48" s="38"/>
      <c r="R48" s="38"/>
    </row>
    <row r="49" spans="1:18" ht="27" x14ac:dyDescent="0.2">
      <c r="A49" s="7" t="s">
        <v>255</v>
      </c>
      <c r="B49" s="4" t="s">
        <v>179</v>
      </c>
      <c r="C49" s="4" t="s">
        <v>256</v>
      </c>
      <c r="D49" s="111"/>
      <c r="E49" s="112"/>
      <c r="F49" s="51">
        <f t="shared" si="1"/>
        <v>368.4</v>
      </c>
      <c r="G49" s="125"/>
      <c r="H49" s="125"/>
      <c r="I49" s="112"/>
      <c r="J49" s="156">
        <v>0</v>
      </c>
      <c r="K49" s="4">
        <v>2.5</v>
      </c>
      <c r="L49" s="51">
        <v>921</v>
      </c>
      <c r="M49" s="38"/>
      <c r="N49" s="38"/>
      <c r="O49" s="38"/>
      <c r="P49" s="38"/>
      <c r="Q49" s="38"/>
      <c r="R49" s="38"/>
    </row>
    <row r="50" spans="1:18" ht="26.1" customHeight="1" x14ac:dyDescent="0.2">
      <c r="A50" s="7" t="s">
        <v>625</v>
      </c>
      <c r="B50" s="4" t="s">
        <v>626</v>
      </c>
      <c r="C50" s="4">
        <v>34355</v>
      </c>
      <c r="D50" s="111" t="s">
        <v>707</v>
      </c>
      <c r="E50" s="112" t="s">
        <v>708</v>
      </c>
      <c r="F50" s="51">
        <f t="shared" si="1"/>
        <v>299.28307692307692</v>
      </c>
      <c r="G50" s="125" t="s">
        <v>628</v>
      </c>
      <c r="H50" s="125" t="s">
        <v>629</v>
      </c>
      <c r="I50" s="112" t="s">
        <v>531</v>
      </c>
      <c r="J50" s="156">
        <v>0</v>
      </c>
      <c r="K50" s="4">
        <v>6.5</v>
      </c>
      <c r="L50" s="51">
        <v>1945.34</v>
      </c>
      <c r="M50" s="38"/>
      <c r="N50" s="38"/>
      <c r="O50" s="38"/>
      <c r="P50" s="38"/>
      <c r="Q50" s="38"/>
      <c r="R50" s="38"/>
    </row>
    <row r="51" spans="1:18" ht="27" x14ac:dyDescent="0.2">
      <c r="A51" s="7" t="s">
        <v>630</v>
      </c>
      <c r="B51" s="4" t="s">
        <v>29</v>
      </c>
      <c r="C51" s="4">
        <v>29688</v>
      </c>
      <c r="D51" s="111"/>
      <c r="E51" s="112"/>
      <c r="F51" s="51">
        <f t="shared" si="1"/>
        <v>299.28307692307692</v>
      </c>
      <c r="G51" s="125"/>
      <c r="H51" s="125"/>
      <c r="I51" s="112"/>
      <c r="J51" s="156">
        <v>0</v>
      </c>
      <c r="K51" s="4">
        <v>6.5</v>
      </c>
      <c r="L51" s="51">
        <v>1945.34</v>
      </c>
      <c r="M51" s="38"/>
      <c r="N51" s="38"/>
      <c r="O51" s="38"/>
      <c r="P51" s="38"/>
      <c r="Q51" s="38"/>
      <c r="R51" s="38"/>
    </row>
    <row r="52" spans="1:18" ht="26.1" customHeight="1" x14ac:dyDescent="0.2">
      <c r="A52" s="7" t="s">
        <v>330</v>
      </c>
      <c r="B52" s="6" t="s">
        <v>15</v>
      </c>
      <c r="C52" s="6" t="s">
        <v>331</v>
      </c>
      <c r="D52" s="111" t="s">
        <v>411</v>
      </c>
      <c r="E52" s="112" t="s">
        <v>132</v>
      </c>
      <c r="F52" s="51">
        <f t="shared" si="1"/>
        <v>614</v>
      </c>
      <c r="G52" s="125" t="s">
        <v>689</v>
      </c>
      <c r="H52" s="125" t="s">
        <v>702</v>
      </c>
      <c r="I52" s="112" t="s">
        <v>531</v>
      </c>
      <c r="J52" s="156">
        <v>818.43</v>
      </c>
      <c r="K52" s="4">
        <v>2.5</v>
      </c>
      <c r="L52" s="51">
        <v>1535</v>
      </c>
      <c r="M52" s="38"/>
      <c r="N52" s="38"/>
      <c r="O52" s="38"/>
      <c r="P52" s="38"/>
      <c r="Q52" s="38"/>
      <c r="R52" s="38"/>
    </row>
    <row r="53" spans="1:18" ht="27" x14ac:dyDescent="0.2">
      <c r="A53" s="7" t="s">
        <v>58</v>
      </c>
      <c r="B53" s="6" t="s">
        <v>15</v>
      </c>
      <c r="C53" s="6" t="s">
        <v>59</v>
      </c>
      <c r="D53" s="111"/>
      <c r="E53" s="112"/>
      <c r="F53" s="51">
        <f t="shared" si="1"/>
        <v>614</v>
      </c>
      <c r="G53" s="125"/>
      <c r="H53" s="125"/>
      <c r="I53" s="112"/>
      <c r="J53" s="156">
        <v>818.43</v>
      </c>
      <c r="K53" s="4">
        <v>2.5</v>
      </c>
      <c r="L53" s="51">
        <v>1535</v>
      </c>
      <c r="M53" s="38"/>
      <c r="N53" s="38"/>
      <c r="O53" s="38"/>
      <c r="P53" s="38"/>
      <c r="Q53" s="38"/>
      <c r="R53" s="38"/>
    </row>
    <row r="54" spans="1:18" ht="27" x14ac:dyDescent="0.2">
      <c r="A54" s="7" t="s">
        <v>416</v>
      </c>
      <c r="B54" s="6" t="s">
        <v>29</v>
      </c>
      <c r="C54" s="6">
        <v>66168</v>
      </c>
      <c r="D54" s="111"/>
      <c r="E54" s="112"/>
      <c r="F54" s="51">
        <f t="shared" si="1"/>
        <v>368.4</v>
      </c>
      <c r="G54" s="125"/>
      <c r="H54" s="125"/>
      <c r="I54" s="112"/>
      <c r="J54" s="156">
        <v>818.43</v>
      </c>
      <c r="K54" s="4">
        <v>2.5</v>
      </c>
      <c r="L54" s="51">
        <v>921</v>
      </c>
      <c r="M54" s="38"/>
      <c r="N54" s="38"/>
      <c r="O54" s="38"/>
      <c r="P54" s="38"/>
      <c r="Q54" s="38"/>
      <c r="R54" s="38"/>
    </row>
    <row r="55" spans="1:18" x14ac:dyDescent="0.2">
      <c r="A55" s="7" t="s">
        <v>414</v>
      </c>
      <c r="B55" s="6" t="s">
        <v>245</v>
      </c>
      <c r="C55" s="6" t="s">
        <v>415</v>
      </c>
      <c r="D55" s="111"/>
      <c r="E55" s="112"/>
      <c r="F55" s="51">
        <f t="shared" si="1"/>
        <v>368.4</v>
      </c>
      <c r="G55" s="125"/>
      <c r="H55" s="125"/>
      <c r="I55" s="112"/>
      <c r="J55" s="156">
        <v>818.43</v>
      </c>
      <c r="K55" s="4">
        <v>2.5</v>
      </c>
      <c r="L55" s="51">
        <v>921</v>
      </c>
      <c r="M55" s="38"/>
      <c r="N55" s="38"/>
      <c r="O55" s="38"/>
      <c r="P55" s="38"/>
      <c r="Q55" s="38"/>
      <c r="R55" s="38"/>
    </row>
    <row r="56" spans="1:18" ht="27" x14ac:dyDescent="0.2">
      <c r="A56" s="7" t="s">
        <v>709</v>
      </c>
      <c r="B56" s="4" t="s">
        <v>245</v>
      </c>
      <c r="C56" s="4">
        <v>32646</v>
      </c>
      <c r="D56" s="7" t="s">
        <v>710</v>
      </c>
      <c r="E56" s="6" t="s">
        <v>141</v>
      </c>
      <c r="F56" s="51">
        <f t="shared" si="1"/>
        <v>368.40000000000003</v>
      </c>
      <c r="G56" s="4" t="s">
        <v>426</v>
      </c>
      <c r="H56" s="4" t="s">
        <v>448</v>
      </c>
      <c r="I56" s="6" t="s">
        <v>512</v>
      </c>
      <c r="J56" s="156">
        <v>0</v>
      </c>
      <c r="K56" s="4">
        <v>5.5</v>
      </c>
      <c r="L56" s="51">
        <v>2026.2</v>
      </c>
      <c r="M56" s="38"/>
      <c r="N56" s="38"/>
      <c r="O56" s="38"/>
      <c r="P56" s="38"/>
      <c r="Q56" s="38"/>
      <c r="R56" s="38"/>
    </row>
    <row r="57" spans="1:18" ht="26.1" customHeight="1" x14ac:dyDescent="0.2">
      <c r="A57" s="7" t="s">
        <v>711</v>
      </c>
      <c r="B57" s="4" t="s">
        <v>53</v>
      </c>
      <c r="C57" s="4">
        <v>5690</v>
      </c>
      <c r="D57" s="111" t="s">
        <v>712</v>
      </c>
      <c r="E57" s="112" t="s">
        <v>713</v>
      </c>
      <c r="F57" s="51">
        <f t="shared" si="1"/>
        <v>614</v>
      </c>
      <c r="G57" s="125" t="s">
        <v>714</v>
      </c>
      <c r="H57" s="125" t="s">
        <v>715</v>
      </c>
      <c r="I57" s="112" t="s">
        <v>531</v>
      </c>
      <c r="J57" s="156">
        <v>2024.28</v>
      </c>
      <c r="K57" s="4">
        <v>2.5</v>
      </c>
      <c r="L57" s="51">
        <v>1535</v>
      </c>
      <c r="M57" s="38"/>
      <c r="N57" s="38"/>
      <c r="O57" s="38"/>
      <c r="P57" s="38"/>
      <c r="Q57" s="38"/>
      <c r="R57" s="38"/>
    </row>
    <row r="58" spans="1:18" x14ac:dyDescent="0.2">
      <c r="A58" s="7" t="s">
        <v>716</v>
      </c>
      <c r="B58" s="4" t="s">
        <v>717</v>
      </c>
      <c r="C58" s="4">
        <v>31070</v>
      </c>
      <c r="D58" s="111"/>
      <c r="E58" s="112"/>
      <c r="F58" s="51">
        <f t="shared" si="1"/>
        <v>368.4</v>
      </c>
      <c r="G58" s="125"/>
      <c r="H58" s="125"/>
      <c r="I58" s="112"/>
      <c r="J58" s="156">
        <v>2024.28</v>
      </c>
      <c r="K58" s="4">
        <v>2.5</v>
      </c>
      <c r="L58" s="51">
        <v>921</v>
      </c>
      <c r="M58" s="38"/>
      <c r="N58" s="38"/>
      <c r="O58" s="38"/>
      <c r="P58" s="38"/>
      <c r="Q58" s="38"/>
      <c r="R58" s="38"/>
    </row>
    <row r="59" spans="1:18" x14ac:dyDescent="0.2">
      <c r="A59" s="7" t="s">
        <v>718</v>
      </c>
      <c r="B59" s="4" t="s">
        <v>719</v>
      </c>
      <c r="C59" s="4">
        <v>21377</v>
      </c>
      <c r="D59" s="111"/>
      <c r="E59" s="112"/>
      <c r="F59" s="51">
        <f t="shared" si="1"/>
        <v>368.4</v>
      </c>
      <c r="G59" s="125"/>
      <c r="H59" s="125"/>
      <c r="I59" s="112"/>
      <c r="J59" s="156">
        <v>2024.28</v>
      </c>
      <c r="K59" s="4">
        <v>2.5</v>
      </c>
      <c r="L59" s="51">
        <v>921</v>
      </c>
      <c r="M59" s="38"/>
      <c r="N59" s="38"/>
      <c r="O59" s="38"/>
      <c r="P59" s="38"/>
      <c r="Q59" s="38"/>
      <c r="R59" s="38"/>
    </row>
    <row r="60" spans="1:18" ht="27" x14ac:dyDescent="0.2">
      <c r="A60" s="7" t="s">
        <v>720</v>
      </c>
      <c r="B60" s="4" t="s">
        <v>721</v>
      </c>
      <c r="C60" s="4" t="s">
        <v>722</v>
      </c>
      <c r="D60" s="111"/>
      <c r="E60" s="112"/>
      <c r="F60" s="51">
        <f t="shared" si="1"/>
        <v>368.4</v>
      </c>
      <c r="G60" s="125"/>
      <c r="H60" s="125"/>
      <c r="I60" s="112"/>
      <c r="J60" s="156">
        <v>2024.28</v>
      </c>
      <c r="K60" s="4">
        <v>2.5</v>
      </c>
      <c r="L60" s="51">
        <v>921</v>
      </c>
      <c r="M60" s="38"/>
      <c r="N60" s="38"/>
      <c r="O60" s="38"/>
      <c r="P60" s="38"/>
      <c r="Q60" s="38"/>
      <c r="R60" s="38"/>
    </row>
    <row r="61" spans="1:18" ht="26.1" customHeight="1" x14ac:dyDescent="0.2">
      <c r="A61" s="7" t="s">
        <v>128</v>
      </c>
      <c r="B61" s="4" t="s">
        <v>129</v>
      </c>
      <c r="C61" s="4" t="s">
        <v>130</v>
      </c>
      <c r="D61" s="111" t="s">
        <v>723</v>
      </c>
      <c r="E61" s="112" t="s">
        <v>706</v>
      </c>
      <c r="F61" s="51">
        <f t="shared" si="1"/>
        <v>614</v>
      </c>
      <c r="G61" s="125" t="s">
        <v>714</v>
      </c>
      <c r="H61" s="125" t="s">
        <v>724</v>
      </c>
      <c r="I61" s="112" t="s">
        <v>35</v>
      </c>
      <c r="J61" s="156">
        <v>0</v>
      </c>
      <c r="K61" s="4">
        <v>5.5</v>
      </c>
      <c r="L61" s="51">
        <v>3377</v>
      </c>
      <c r="M61" s="38"/>
      <c r="N61" s="38"/>
      <c r="O61" s="38"/>
      <c r="P61" s="38"/>
      <c r="Q61" s="38"/>
      <c r="R61" s="38"/>
    </row>
    <row r="62" spans="1:18" ht="27" x14ac:dyDescent="0.2">
      <c r="A62" s="7" t="s">
        <v>524</v>
      </c>
      <c r="B62" s="6" t="s">
        <v>29</v>
      </c>
      <c r="C62" s="6" t="s">
        <v>525</v>
      </c>
      <c r="D62" s="111"/>
      <c r="E62" s="112"/>
      <c r="F62" s="51">
        <f t="shared" si="1"/>
        <v>245.6</v>
      </c>
      <c r="G62" s="125"/>
      <c r="H62" s="125"/>
      <c r="I62" s="112"/>
      <c r="J62" s="156">
        <v>0</v>
      </c>
      <c r="K62" s="4">
        <v>5.5</v>
      </c>
      <c r="L62" s="51">
        <v>1350.8</v>
      </c>
      <c r="M62" s="38"/>
      <c r="N62" s="38"/>
      <c r="O62" s="38"/>
      <c r="P62" s="38"/>
      <c r="Q62" s="38"/>
      <c r="R62" s="38"/>
    </row>
    <row r="63" spans="1:18" ht="27" x14ac:dyDescent="0.2">
      <c r="A63" s="7" t="s">
        <v>484</v>
      </c>
      <c r="B63" s="6" t="s">
        <v>485</v>
      </c>
      <c r="C63" s="6" t="s">
        <v>486</v>
      </c>
      <c r="D63" s="111"/>
      <c r="E63" s="112"/>
      <c r="F63" s="51">
        <f t="shared" si="1"/>
        <v>245.6</v>
      </c>
      <c r="G63" s="125"/>
      <c r="H63" s="125"/>
      <c r="I63" s="112"/>
      <c r="J63" s="156">
        <v>0</v>
      </c>
      <c r="K63" s="4">
        <v>5.5</v>
      </c>
      <c r="L63" s="51">
        <v>1350.8</v>
      </c>
      <c r="M63" s="38"/>
      <c r="N63" s="38"/>
      <c r="O63" s="38"/>
      <c r="P63" s="38"/>
      <c r="Q63" s="38"/>
      <c r="R63" s="38"/>
    </row>
    <row r="64" spans="1:18" ht="26.1" customHeight="1" x14ac:dyDescent="0.2">
      <c r="A64" s="7" t="s">
        <v>317</v>
      </c>
      <c r="B64" s="6" t="s">
        <v>44</v>
      </c>
      <c r="C64" s="6" t="s">
        <v>318</v>
      </c>
      <c r="D64" s="111" t="s">
        <v>725</v>
      </c>
      <c r="E64" s="112" t="s">
        <v>726</v>
      </c>
      <c r="F64" s="51">
        <f t="shared" si="1"/>
        <v>277.66399999999999</v>
      </c>
      <c r="G64" s="125" t="s">
        <v>694</v>
      </c>
      <c r="H64" s="125" t="s">
        <v>648</v>
      </c>
      <c r="I64" s="112" t="s">
        <v>410</v>
      </c>
      <c r="J64" s="156">
        <v>0</v>
      </c>
      <c r="K64" s="4">
        <v>2.5</v>
      </c>
      <c r="L64" s="51">
        <v>694.16</v>
      </c>
      <c r="M64" s="38"/>
      <c r="N64" s="38"/>
      <c r="O64" s="38"/>
      <c r="P64" s="38"/>
      <c r="Q64" s="38"/>
      <c r="R64" s="38"/>
    </row>
    <row r="65" spans="1:18" ht="27" x14ac:dyDescent="0.2">
      <c r="A65" s="7" t="s">
        <v>727</v>
      </c>
      <c r="B65" s="4" t="s">
        <v>179</v>
      </c>
      <c r="C65" s="4" t="s">
        <v>728</v>
      </c>
      <c r="D65" s="111"/>
      <c r="E65" s="112"/>
      <c r="F65" s="51">
        <f t="shared" si="1"/>
        <v>277.66399999999999</v>
      </c>
      <c r="G65" s="125"/>
      <c r="H65" s="125"/>
      <c r="I65" s="112"/>
      <c r="J65" s="156">
        <v>0</v>
      </c>
      <c r="K65" s="4">
        <v>2.5</v>
      </c>
      <c r="L65" s="51">
        <v>694.16</v>
      </c>
      <c r="M65" s="38"/>
      <c r="N65" s="38"/>
      <c r="O65" s="38"/>
      <c r="P65" s="38"/>
      <c r="Q65" s="38"/>
      <c r="R65" s="38"/>
    </row>
    <row r="66" spans="1:18" ht="26.1" customHeight="1" x14ac:dyDescent="0.2">
      <c r="A66" s="7" t="s">
        <v>255</v>
      </c>
      <c r="B66" s="4" t="s">
        <v>179</v>
      </c>
      <c r="C66" s="4" t="s">
        <v>256</v>
      </c>
      <c r="D66" s="111" t="s">
        <v>555</v>
      </c>
      <c r="E66" s="112" t="s">
        <v>729</v>
      </c>
      <c r="F66" s="51">
        <f t="shared" si="1"/>
        <v>275.02222222222218</v>
      </c>
      <c r="G66" s="125" t="s">
        <v>714</v>
      </c>
      <c r="H66" s="125" t="s">
        <v>704</v>
      </c>
      <c r="I66" s="112" t="s">
        <v>35</v>
      </c>
      <c r="J66" s="156">
        <v>0</v>
      </c>
      <c r="K66" s="4">
        <v>4.5</v>
      </c>
      <c r="L66" s="51">
        <v>1237.5999999999999</v>
      </c>
      <c r="M66" s="38"/>
      <c r="N66" s="38"/>
      <c r="O66" s="38"/>
      <c r="P66" s="38"/>
      <c r="Q66" s="38"/>
      <c r="R66" s="38"/>
    </row>
    <row r="67" spans="1:18" x14ac:dyDescent="0.2">
      <c r="A67" s="7" t="s">
        <v>302</v>
      </c>
      <c r="B67" s="4" t="s">
        <v>29</v>
      </c>
      <c r="C67" s="4" t="s">
        <v>303</v>
      </c>
      <c r="D67" s="111"/>
      <c r="E67" s="112"/>
      <c r="F67" s="51">
        <f t="shared" si="1"/>
        <v>275.02222222222218</v>
      </c>
      <c r="G67" s="125"/>
      <c r="H67" s="125"/>
      <c r="I67" s="112"/>
      <c r="J67" s="156">
        <v>0</v>
      </c>
      <c r="K67" s="4">
        <v>4.5</v>
      </c>
      <c r="L67" s="51">
        <v>1237.5999999999999</v>
      </c>
      <c r="M67" s="38"/>
      <c r="N67" s="38"/>
      <c r="O67" s="38"/>
      <c r="P67" s="38"/>
      <c r="Q67" s="38"/>
      <c r="R67" s="38"/>
    </row>
    <row r="68" spans="1:18" ht="27" x14ac:dyDescent="0.2">
      <c r="A68" s="7" t="s">
        <v>309</v>
      </c>
      <c r="B68" s="4" t="s">
        <v>29</v>
      </c>
      <c r="C68" s="4" t="s">
        <v>310</v>
      </c>
      <c r="D68" s="111"/>
      <c r="E68" s="112"/>
      <c r="F68" s="51">
        <f t="shared" si="1"/>
        <v>275.02222222222218</v>
      </c>
      <c r="G68" s="125"/>
      <c r="H68" s="125"/>
      <c r="I68" s="112"/>
      <c r="J68" s="156">
        <v>0</v>
      </c>
      <c r="K68" s="4">
        <v>4.5</v>
      </c>
      <c r="L68" s="51">
        <v>1237.5999999999999</v>
      </c>
      <c r="M68" s="38"/>
      <c r="N68" s="38"/>
      <c r="O68" s="38"/>
      <c r="P68" s="38"/>
      <c r="Q68" s="38"/>
      <c r="R68" s="38"/>
    </row>
    <row r="69" spans="1:18" ht="26.1" customHeight="1" x14ac:dyDescent="0.2">
      <c r="A69" s="7" t="s">
        <v>730</v>
      </c>
      <c r="B69" s="4" t="s">
        <v>87</v>
      </c>
      <c r="C69" s="4" t="s">
        <v>731</v>
      </c>
      <c r="D69" s="111" t="s">
        <v>732</v>
      </c>
      <c r="E69" s="112" t="s">
        <v>543</v>
      </c>
      <c r="F69" s="51">
        <f t="shared" si="1"/>
        <v>245.6</v>
      </c>
      <c r="G69" s="125" t="s">
        <v>733</v>
      </c>
      <c r="H69" s="125" t="s">
        <v>448</v>
      </c>
      <c r="I69" s="112" t="s">
        <v>21</v>
      </c>
      <c r="J69" s="156">
        <v>0</v>
      </c>
      <c r="K69" s="4">
        <v>2.5</v>
      </c>
      <c r="L69" s="51">
        <v>614</v>
      </c>
      <c r="M69" s="38"/>
      <c r="N69" s="38"/>
      <c r="O69" s="38"/>
      <c r="P69" s="38"/>
      <c r="Q69" s="38"/>
      <c r="R69" s="38"/>
    </row>
    <row r="70" spans="1:18" ht="27" x14ac:dyDescent="0.2">
      <c r="A70" s="7" t="s">
        <v>734</v>
      </c>
      <c r="B70" s="4" t="s">
        <v>87</v>
      </c>
      <c r="C70" s="4" t="s">
        <v>735</v>
      </c>
      <c r="D70" s="111"/>
      <c r="E70" s="112"/>
      <c r="F70" s="51">
        <f t="shared" si="1"/>
        <v>245.6</v>
      </c>
      <c r="G70" s="125"/>
      <c r="H70" s="125"/>
      <c r="I70" s="112"/>
      <c r="J70" s="156">
        <v>0</v>
      </c>
      <c r="K70" s="4">
        <v>2.5</v>
      </c>
      <c r="L70" s="51">
        <v>614</v>
      </c>
      <c r="M70" s="38"/>
      <c r="N70" s="38"/>
      <c r="O70" s="38"/>
      <c r="P70" s="38"/>
      <c r="Q70" s="38"/>
      <c r="R70" s="38"/>
    </row>
    <row r="71" spans="1:18" ht="26.1" customHeight="1" x14ac:dyDescent="0.2">
      <c r="A71" s="7" t="s">
        <v>46</v>
      </c>
      <c r="B71" s="6" t="s">
        <v>47</v>
      </c>
      <c r="C71" s="6" t="s">
        <v>48</v>
      </c>
      <c r="D71" s="111" t="s">
        <v>736</v>
      </c>
      <c r="E71" s="112" t="s">
        <v>737</v>
      </c>
      <c r="F71" s="51">
        <f t="shared" si="1"/>
        <v>245.6</v>
      </c>
      <c r="G71" s="125" t="s">
        <v>614</v>
      </c>
      <c r="H71" s="125" t="s">
        <v>634</v>
      </c>
      <c r="I71" s="112" t="s">
        <v>438</v>
      </c>
      <c r="J71" s="156">
        <v>0</v>
      </c>
      <c r="K71" s="4">
        <v>2.5</v>
      </c>
      <c r="L71" s="51">
        <v>614</v>
      </c>
      <c r="M71" s="38"/>
      <c r="N71" s="38"/>
      <c r="O71" s="38"/>
      <c r="P71" s="38"/>
      <c r="Q71" s="38"/>
      <c r="R71" s="38"/>
    </row>
    <row r="72" spans="1:18" ht="27" x14ac:dyDescent="0.2">
      <c r="A72" s="7" t="s">
        <v>135</v>
      </c>
      <c r="B72" s="6" t="s">
        <v>69</v>
      </c>
      <c r="C72" s="6" t="s">
        <v>136</v>
      </c>
      <c r="D72" s="111"/>
      <c r="E72" s="112"/>
      <c r="F72" s="51">
        <f t="shared" si="1"/>
        <v>245.6</v>
      </c>
      <c r="G72" s="125"/>
      <c r="H72" s="125"/>
      <c r="I72" s="112"/>
      <c r="J72" s="156">
        <v>0</v>
      </c>
      <c r="K72" s="4">
        <v>2.5</v>
      </c>
      <c r="L72" s="51">
        <v>614</v>
      </c>
      <c r="M72" s="38"/>
      <c r="N72" s="38"/>
      <c r="O72" s="38"/>
      <c r="P72" s="38"/>
      <c r="Q72" s="38"/>
      <c r="R72" s="38"/>
    </row>
    <row r="73" spans="1:18" x14ac:dyDescent="0.2">
      <c r="A73" s="7" t="s">
        <v>302</v>
      </c>
      <c r="B73" s="4" t="s">
        <v>29</v>
      </c>
      <c r="C73" s="4" t="s">
        <v>303</v>
      </c>
      <c r="D73" s="111"/>
      <c r="E73" s="112"/>
      <c r="F73" s="51">
        <f t="shared" si="1"/>
        <v>245.6</v>
      </c>
      <c r="G73" s="125"/>
      <c r="H73" s="125"/>
      <c r="I73" s="112"/>
      <c r="J73" s="156">
        <v>0</v>
      </c>
      <c r="K73" s="4">
        <v>2.5</v>
      </c>
      <c r="L73" s="51">
        <v>614</v>
      </c>
      <c r="M73" s="38"/>
      <c r="N73" s="38"/>
      <c r="O73" s="38"/>
      <c r="P73" s="38"/>
      <c r="Q73" s="38"/>
      <c r="R73" s="38"/>
    </row>
    <row r="74" spans="1:18" ht="27" x14ac:dyDescent="0.2">
      <c r="A74" s="7" t="s">
        <v>738</v>
      </c>
      <c r="B74" s="4" t="s">
        <v>717</v>
      </c>
      <c r="C74" s="4" t="s">
        <v>739</v>
      </c>
      <c r="D74" s="7" t="s">
        <v>740</v>
      </c>
      <c r="E74" s="6" t="s">
        <v>567</v>
      </c>
      <c r="F74" s="51">
        <f t="shared" si="1"/>
        <v>327.39999999999998</v>
      </c>
      <c r="G74" s="4" t="s">
        <v>741</v>
      </c>
      <c r="H74" s="4" t="s">
        <v>263</v>
      </c>
      <c r="I74" s="6" t="s">
        <v>531</v>
      </c>
      <c r="J74" s="156">
        <v>1505.08</v>
      </c>
      <c r="K74" s="4">
        <v>2.5</v>
      </c>
      <c r="L74" s="167">
        <v>818.5</v>
      </c>
      <c r="M74" s="38"/>
      <c r="N74" s="38"/>
      <c r="O74" s="38"/>
      <c r="P74" s="38"/>
      <c r="Q74" s="38"/>
      <c r="R74" s="38"/>
    </row>
    <row r="75" spans="1:18" ht="40.5" x14ac:dyDescent="0.2">
      <c r="A75" s="7" t="s">
        <v>742</v>
      </c>
      <c r="B75" s="4" t="s">
        <v>15</v>
      </c>
      <c r="C75" s="4" t="s">
        <v>743</v>
      </c>
      <c r="D75" s="7" t="s">
        <v>744</v>
      </c>
      <c r="E75" s="6" t="s">
        <v>745</v>
      </c>
      <c r="F75" s="51">
        <f t="shared" si="1"/>
        <v>614</v>
      </c>
      <c r="G75" s="55">
        <v>43255</v>
      </c>
      <c r="H75" s="55">
        <v>43260</v>
      </c>
      <c r="I75" s="6" t="s">
        <v>35</v>
      </c>
      <c r="J75" s="156">
        <v>0</v>
      </c>
      <c r="K75" s="4">
        <v>10</v>
      </c>
      <c r="L75" s="51">
        <v>6140</v>
      </c>
      <c r="M75" s="38"/>
      <c r="N75" s="38"/>
      <c r="O75" s="38"/>
      <c r="P75" s="38"/>
      <c r="Q75" s="38"/>
      <c r="R75" s="38"/>
    </row>
    <row r="76" spans="1:18" ht="26.1" customHeight="1" x14ac:dyDescent="0.2">
      <c r="A76" s="7" t="s">
        <v>58</v>
      </c>
      <c r="B76" s="6" t="s">
        <v>15</v>
      </c>
      <c r="C76" s="6" t="s">
        <v>59</v>
      </c>
      <c r="D76" s="111" t="s">
        <v>746</v>
      </c>
      <c r="E76" s="112" t="s">
        <v>567</v>
      </c>
      <c r="F76" s="51">
        <f t="shared" si="1"/>
        <v>614</v>
      </c>
      <c r="G76" s="122">
        <v>43300</v>
      </c>
      <c r="H76" s="122">
        <v>43302</v>
      </c>
      <c r="I76" s="112" t="s">
        <v>531</v>
      </c>
      <c r="J76" s="156">
        <v>2822.98</v>
      </c>
      <c r="K76" s="4">
        <v>2.5</v>
      </c>
      <c r="L76" s="51">
        <v>1535</v>
      </c>
      <c r="M76" s="38"/>
      <c r="N76" s="38"/>
      <c r="O76" s="38"/>
      <c r="P76" s="38"/>
      <c r="Q76" s="38"/>
      <c r="R76" s="38"/>
    </row>
    <row r="77" spans="1:18" ht="27" x14ac:dyDescent="0.2">
      <c r="A77" s="7" t="s">
        <v>569</v>
      </c>
      <c r="B77" s="4" t="s">
        <v>570</v>
      </c>
      <c r="C77" s="4">
        <v>32158</v>
      </c>
      <c r="D77" s="111"/>
      <c r="E77" s="112"/>
      <c r="F77" s="51">
        <f t="shared" si="1"/>
        <v>368.4</v>
      </c>
      <c r="G77" s="122"/>
      <c r="H77" s="122"/>
      <c r="I77" s="112"/>
      <c r="J77" s="156">
        <v>2822.98</v>
      </c>
      <c r="K77" s="4">
        <v>2.5</v>
      </c>
      <c r="L77" s="51">
        <v>921</v>
      </c>
      <c r="M77" s="38"/>
      <c r="N77" s="38"/>
      <c r="O77" s="38"/>
      <c r="P77" s="38"/>
      <c r="Q77" s="38"/>
      <c r="R77" s="38"/>
    </row>
    <row r="78" spans="1:18" ht="27" x14ac:dyDescent="0.2">
      <c r="A78" s="7" t="s">
        <v>38</v>
      </c>
      <c r="B78" s="6" t="s">
        <v>29</v>
      </c>
      <c r="C78" s="6" t="s">
        <v>39</v>
      </c>
      <c r="D78" s="111"/>
      <c r="E78" s="112"/>
      <c r="F78" s="51">
        <f t="shared" si="1"/>
        <v>368.4</v>
      </c>
      <c r="G78" s="122"/>
      <c r="H78" s="122"/>
      <c r="I78" s="112"/>
      <c r="J78" s="156">
        <v>2822.98</v>
      </c>
      <c r="K78" s="4">
        <v>2.5</v>
      </c>
      <c r="L78" s="51">
        <v>921</v>
      </c>
      <c r="M78" s="38"/>
      <c r="N78" s="38"/>
      <c r="O78" s="38"/>
      <c r="P78" s="38"/>
      <c r="Q78" s="38"/>
      <c r="R78" s="38"/>
    </row>
    <row r="79" spans="1:18" ht="26.1" customHeight="1" x14ac:dyDescent="0.2">
      <c r="A79" s="7" t="s">
        <v>231</v>
      </c>
      <c r="B79" s="4" t="s">
        <v>232</v>
      </c>
      <c r="C79" s="4" t="s">
        <v>233</v>
      </c>
      <c r="D79" s="111" t="s">
        <v>747</v>
      </c>
      <c r="E79" s="6" t="s">
        <v>141</v>
      </c>
      <c r="F79" s="51">
        <f t="shared" si="1"/>
        <v>368.40000000000003</v>
      </c>
      <c r="G79" s="122">
        <v>43278</v>
      </c>
      <c r="H79" s="122">
        <v>43281</v>
      </c>
      <c r="I79" s="112" t="s">
        <v>531</v>
      </c>
      <c r="J79" s="156">
        <v>2072.34</v>
      </c>
      <c r="K79" s="4">
        <v>3.5</v>
      </c>
      <c r="L79" s="51">
        <v>1289.4000000000001</v>
      </c>
      <c r="M79" s="38"/>
      <c r="N79" s="38"/>
      <c r="O79" s="38"/>
      <c r="P79" s="38"/>
      <c r="Q79" s="38"/>
      <c r="R79" s="38"/>
    </row>
    <row r="80" spans="1:18" ht="27" x14ac:dyDescent="0.2">
      <c r="A80" s="7" t="s">
        <v>236</v>
      </c>
      <c r="B80" s="4" t="s">
        <v>87</v>
      </c>
      <c r="C80" s="4" t="s">
        <v>237</v>
      </c>
      <c r="D80" s="111"/>
      <c r="E80" s="6"/>
      <c r="F80" s="51">
        <f t="shared" si="1"/>
        <v>368.40000000000003</v>
      </c>
      <c r="G80" s="122"/>
      <c r="H80" s="122"/>
      <c r="I80" s="112"/>
      <c r="J80" s="156">
        <v>2072.34</v>
      </c>
      <c r="K80" s="4">
        <v>3.5</v>
      </c>
      <c r="L80" s="51">
        <v>1289.4000000000001</v>
      </c>
      <c r="M80" s="38"/>
      <c r="N80" s="38"/>
      <c r="O80" s="38"/>
      <c r="P80" s="38"/>
      <c r="Q80" s="38"/>
      <c r="R80" s="38"/>
    </row>
    <row r="81" spans="1:18" ht="27" x14ac:dyDescent="0.2">
      <c r="A81" s="7" t="s">
        <v>316</v>
      </c>
      <c r="B81" s="6" t="s">
        <v>245</v>
      </c>
      <c r="C81" s="6" t="s">
        <v>239</v>
      </c>
      <c r="D81" s="111"/>
      <c r="E81" s="6"/>
      <c r="F81" s="51">
        <f t="shared" si="1"/>
        <v>368.40000000000003</v>
      </c>
      <c r="G81" s="122"/>
      <c r="H81" s="122"/>
      <c r="I81" s="112"/>
      <c r="J81" s="156">
        <v>2072.34</v>
      </c>
      <c r="K81" s="4">
        <v>3.5</v>
      </c>
      <c r="L81" s="51">
        <v>1289.4000000000001</v>
      </c>
      <c r="M81" s="38"/>
      <c r="N81" s="38"/>
      <c r="O81" s="38"/>
      <c r="P81" s="38"/>
      <c r="Q81" s="38"/>
      <c r="R81" s="38"/>
    </row>
    <row r="82" spans="1:18" ht="26.1" customHeight="1" x14ac:dyDescent="0.2">
      <c r="A82" s="7" t="s">
        <v>185</v>
      </c>
      <c r="B82" s="4" t="s">
        <v>53</v>
      </c>
      <c r="C82" s="4">
        <v>185</v>
      </c>
      <c r="D82" s="111" t="s">
        <v>748</v>
      </c>
      <c r="E82" s="112" t="s">
        <v>141</v>
      </c>
      <c r="F82" s="51">
        <f t="shared" si="1"/>
        <v>614</v>
      </c>
      <c r="G82" s="122">
        <v>43279</v>
      </c>
      <c r="H82" s="122">
        <v>43280</v>
      </c>
      <c r="I82" s="112" t="s">
        <v>438</v>
      </c>
      <c r="J82" s="156"/>
      <c r="K82" s="4">
        <v>1.5</v>
      </c>
      <c r="L82" s="51">
        <v>921</v>
      </c>
      <c r="M82" s="38"/>
      <c r="N82" s="38"/>
      <c r="O82" s="38"/>
      <c r="P82" s="38"/>
      <c r="Q82" s="38"/>
      <c r="R82" s="38"/>
    </row>
    <row r="83" spans="1:18" ht="27" x14ac:dyDescent="0.2">
      <c r="A83" s="7" t="s">
        <v>202</v>
      </c>
      <c r="B83" s="4" t="s">
        <v>203</v>
      </c>
      <c r="C83" s="4">
        <v>24856</v>
      </c>
      <c r="D83" s="111"/>
      <c r="E83" s="112"/>
      <c r="F83" s="51">
        <f t="shared" si="1"/>
        <v>368.40000000000003</v>
      </c>
      <c r="G83" s="122"/>
      <c r="H83" s="122"/>
      <c r="I83" s="112"/>
      <c r="J83" s="156"/>
      <c r="K83" s="4">
        <v>1.5</v>
      </c>
      <c r="L83" s="51">
        <v>552.6</v>
      </c>
      <c r="M83" s="38"/>
      <c r="N83" s="38"/>
      <c r="O83" s="38"/>
      <c r="P83" s="38"/>
      <c r="Q83" s="38"/>
      <c r="R83" s="38"/>
    </row>
    <row r="84" spans="1:18" ht="26.1" customHeight="1" x14ac:dyDescent="0.2">
      <c r="A84" s="7" t="s">
        <v>330</v>
      </c>
      <c r="B84" s="6" t="s">
        <v>15</v>
      </c>
      <c r="C84" s="6" t="s">
        <v>331</v>
      </c>
      <c r="D84" s="111" t="s">
        <v>749</v>
      </c>
      <c r="E84" s="112" t="s">
        <v>132</v>
      </c>
      <c r="F84" s="51">
        <f t="shared" si="1"/>
        <v>614</v>
      </c>
      <c r="G84" s="122">
        <v>43275</v>
      </c>
      <c r="H84" s="125" t="s">
        <v>702</v>
      </c>
      <c r="I84" s="112" t="s">
        <v>531</v>
      </c>
      <c r="J84" s="156">
        <v>818.43</v>
      </c>
      <c r="K84" s="4">
        <v>2.5</v>
      </c>
      <c r="L84" s="51">
        <v>1535</v>
      </c>
      <c r="M84" s="38"/>
      <c r="N84" s="38"/>
      <c r="O84" s="38"/>
      <c r="P84" s="38"/>
      <c r="Q84" s="38"/>
      <c r="R84" s="38"/>
    </row>
    <row r="85" spans="1:18" ht="27" x14ac:dyDescent="0.2">
      <c r="A85" s="7" t="s">
        <v>58</v>
      </c>
      <c r="B85" s="6" t="s">
        <v>15</v>
      </c>
      <c r="C85" s="6" t="s">
        <v>59</v>
      </c>
      <c r="D85" s="111"/>
      <c r="E85" s="112"/>
      <c r="F85" s="51">
        <f t="shared" si="1"/>
        <v>368.4</v>
      </c>
      <c r="G85" s="122"/>
      <c r="H85" s="122"/>
      <c r="I85" s="112"/>
      <c r="J85" s="156">
        <v>818.43</v>
      </c>
      <c r="K85" s="4">
        <v>2.5</v>
      </c>
      <c r="L85" s="51">
        <v>921</v>
      </c>
      <c r="M85" s="38"/>
      <c r="N85" s="38"/>
      <c r="O85" s="38"/>
      <c r="P85" s="38"/>
      <c r="Q85" s="38"/>
      <c r="R85" s="38"/>
    </row>
    <row r="86" spans="1:18" ht="27" x14ac:dyDescent="0.2">
      <c r="A86" s="7" t="s">
        <v>416</v>
      </c>
      <c r="B86" s="6" t="s">
        <v>29</v>
      </c>
      <c r="C86" s="6">
        <v>66168</v>
      </c>
      <c r="D86" s="111"/>
      <c r="E86" s="112"/>
      <c r="F86" s="51">
        <f t="shared" si="1"/>
        <v>368.4</v>
      </c>
      <c r="G86" s="122"/>
      <c r="H86" s="122"/>
      <c r="I86" s="112"/>
      <c r="J86" s="156">
        <v>818.43</v>
      </c>
      <c r="K86" s="4">
        <v>2.5</v>
      </c>
      <c r="L86" s="51">
        <v>921</v>
      </c>
      <c r="M86" s="38"/>
      <c r="N86" s="38"/>
      <c r="O86" s="38"/>
      <c r="P86" s="38"/>
      <c r="Q86" s="38"/>
      <c r="R86" s="38"/>
    </row>
    <row r="87" spans="1:18" x14ac:dyDescent="0.2">
      <c r="A87" s="7" t="s">
        <v>414</v>
      </c>
      <c r="B87" s="6" t="s">
        <v>245</v>
      </c>
      <c r="C87" s="6" t="s">
        <v>415</v>
      </c>
      <c r="D87" s="111"/>
      <c r="E87" s="112"/>
      <c r="F87" s="51">
        <f t="shared" si="1"/>
        <v>368.4</v>
      </c>
      <c r="G87" s="122"/>
      <c r="H87" s="122"/>
      <c r="I87" s="112"/>
      <c r="J87" s="156">
        <v>818.43</v>
      </c>
      <c r="K87" s="4">
        <v>2.5</v>
      </c>
      <c r="L87" s="51">
        <v>921</v>
      </c>
      <c r="M87" s="38"/>
      <c r="N87" s="38"/>
      <c r="O87" s="38"/>
      <c r="P87" s="38"/>
      <c r="Q87" s="38"/>
      <c r="R87" s="38"/>
    </row>
    <row r="88" spans="1:18" ht="27" x14ac:dyDescent="0.2">
      <c r="A88" s="7" t="s">
        <v>302</v>
      </c>
      <c r="B88" s="4" t="s">
        <v>29</v>
      </c>
      <c r="C88" s="4" t="s">
        <v>303</v>
      </c>
      <c r="D88" s="7" t="s">
        <v>750</v>
      </c>
      <c r="E88" s="6" t="s">
        <v>32</v>
      </c>
      <c r="F88" s="51">
        <f t="shared" si="1"/>
        <v>245.6</v>
      </c>
      <c r="G88" s="4" t="s">
        <v>751</v>
      </c>
      <c r="H88" s="4" t="s">
        <v>752</v>
      </c>
      <c r="I88" s="6" t="s">
        <v>512</v>
      </c>
      <c r="J88" s="156">
        <v>0</v>
      </c>
      <c r="K88" s="4">
        <v>2.5</v>
      </c>
      <c r="L88" s="51">
        <v>614</v>
      </c>
      <c r="M88" s="38"/>
      <c r="N88" s="38"/>
      <c r="O88" s="38"/>
      <c r="P88" s="38"/>
      <c r="Q88" s="38"/>
      <c r="R88" s="38"/>
    </row>
    <row r="89" spans="1:18" x14ac:dyDescent="0.2">
      <c r="A89" s="168"/>
      <c r="B89" s="168"/>
      <c r="C89" s="168"/>
      <c r="D89" s="91"/>
      <c r="E89" s="91"/>
      <c r="F89" s="168"/>
      <c r="G89" s="169"/>
      <c r="H89" s="70"/>
      <c r="I89" s="70" t="s">
        <v>92</v>
      </c>
      <c r="J89" s="170">
        <f>SUM(J4:J88)</f>
        <v>69964.569999999963</v>
      </c>
      <c r="K89" s="171">
        <f>SUM(K4:K88)</f>
        <v>354</v>
      </c>
      <c r="L89" s="170">
        <f>SUM(L4:L88)</f>
        <v>144167.50000000003</v>
      </c>
      <c r="P89" s="27"/>
    </row>
  </sheetData>
  <mergeCells count="125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4:D6"/>
    <mergeCell ref="E4:E6"/>
    <mergeCell ref="G4:G6"/>
    <mergeCell ref="H4:H6"/>
    <mergeCell ref="I4:I6"/>
    <mergeCell ref="B7:B8"/>
    <mergeCell ref="D7:D8"/>
    <mergeCell ref="E7:E8"/>
    <mergeCell ref="G7:G8"/>
    <mergeCell ref="H7:H8"/>
    <mergeCell ref="I7:I8"/>
    <mergeCell ref="D10:D11"/>
    <mergeCell ref="D14:D17"/>
    <mergeCell ref="E14:E17"/>
    <mergeCell ref="G14:G17"/>
    <mergeCell ref="H14:H17"/>
    <mergeCell ref="I14:I17"/>
    <mergeCell ref="D20:D23"/>
    <mergeCell ref="E20:E23"/>
    <mergeCell ref="G20:G23"/>
    <mergeCell ref="H20:H23"/>
    <mergeCell ref="I20:I23"/>
    <mergeCell ref="E10:E11"/>
    <mergeCell ref="G10:G11"/>
    <mergeCell ref="H10:H11"/>
    <mergeCell ref="I10:I11"/>
    <mergeCell ref="D24:D26"/>
    <mergeCell ref="E24:E26"/>
    <mergeCell ref="G24:G26"/>
    <mergeCell ref="H24:H26"/>
    <mergeCell ref="I24:I26"/>
    <mergeCell ref="D27:D29"/>
    <mergeCell ref="E27:E29"/>
    <mergeCell ref="G27:G29"/>
    <mergeCell ref="H27:H29"/>
    <mergeCell ref="I27:I29"/>
    <mergeCell ref="D30:D36"/>
    <mergeCell ref="E30:E36"/>
    <mergeCell ref="G30:G36"/>
    <mergeCell ref="H30:H36"/>
    <mergeCell ref="I30:I36"/>
    <mergeCell ref="D38:D40"/>
    <mergeCell ref="E38:E40"/>
    <mergeCell ref="G38:G40"/>
    <mergeCell ref="H38:H40"/>
    <mergeCell ref="I38:I40"/>
    <mergeCell ref="D43:D46"/>
    <mergeCell ref="E43:E46"/>
    <mergeCell ref="G43:G46"/>
    <mergeCell ref="H43:H46"/>
    <mergeCell ref="I43:I46"/>
    <mergeCell ref="D48:D49"/>
    <mergeCell ref="E48:E49"/>
    <mergeCell ref="G48:G49"/>
    <mergeCell ref="H48:H49"/>
    <mergeCell ref="I48:I49"/>
    <mergeCell ref="D50:D51"/>
    <mergeCell ref="E50:E51"/>
    <mergeCell ref="G50:G51"/>
    <mergeCell ref="H50:H51"/>
    <mergeCell ref="I50:I51"/>
    <mergeCell ref="D52:D55"/>
    <mergeCell ref="E52:E55"/>
    <mergeCell ref="G52:G55"/>
    <mergeCell ref="H52:H55"/>
    <mergeCell ref="I52:I55"/>
    <mergeCell ref="D57:D60"/>
    <mergeCell ref="E57:E60"/>
    <mergeCell ref="G57:G60"/>
    <mergeCell ref="H57:H60"/>
    <mergeCell ref="I57:I60"/>
    <mergeCell ref="D61:D63"/>
    <mergeCell ref="G61:G63"/>
    <mergeCell ref="H61:H63"/>
    <mergeCell ref="I61:I63"/>
    <mergeCell ref="E61:E63"/>
    <mergeCell ref="D64:D65"/>
    <mergeCell ref="E64:E65"/>
    <mergeCell ref="G64:G65"/>
    <mergeCell ref="H64:H65"/>
    <mergeCell ref="I64:I65"/>
    <mergeCell ref="D66:D68"/>
    <mergeCell ref="E66:E68"/>
    <mergeCell ref="G66:G68"/>
    <mergeCell ref="H66:H68"/>
    <mergeCell ref="I66:I68"/>
    <mergeCell ref="D69:D70"/>
    <mergeCell ref="E69:E70"/>
    <mergeCell ref="G69:G70"/>
    <mergeCell ref="H69:H70"/>
    <mergeCell ref="I69:I70"/>
    <mergeCell ref="D71:D73"/>
    <mergeCell ref="E71:E73"/>
    <mergeCell ref="G71:G73"/>
    <mergeCell ref="H71:H73"/>
    <mergeCell ref="I71:I73"/>
    <mergeCell ref="D76:D78"/>
    <mergeCell ref="E76:E78"/>
    <mergeCell ref="G76:G78"/>
    <mergeCell ref="H76:H78"/>
    <mergeCell ref="I76:I78"/>
    <mergeCell ref="D79:D81"/>
    <mergeCell ref="D82:D83"/>
    <mergeCell ref="D84:D87"/>
    <mergeCell ref="E84:E87"/>
    <mergeCell ref="G84:G87"/>
    <mergeCell ref="H84:H87"/>
    <mergeCell ref="I84:I87"/>
    <mergeCell ref="G79:G81"/>
    <mergeCell ref="H79:H81"/>
    <mergeCell ref="I79:I81"/>
    <mergeCell ref="E82:E83"/>
    <mergeCell ref="G82:G83"/>
    <mergeCell ref="H82:H83"/>
    <mergeCell ref="I82:I83"/>
  </mergeCells>
  <pageMargins left="0.51180555555555496" right="0.32638888888888901" top="0.78749999999999998" bottom="0.78749999999999998" header="0.51180555555555496" footer="0.51180555555555496"/>
  <pageSetup paperSize="9" scale="90" firstPageNumber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8"/>
  <sheetViews>
    <sheetView topLeftCell="A62" zoomScaleNormal="100" zoomScalePageLayoutView="60" workbookViewId="0">
      <selection activeCell="I67" sqref="I67"/>
    </sheetView>
  </sheetViews>
  <sheetFormatPr defaultRowHeight="14.25" x14ac:dyDescent="0.2"/>
  <cols>
    <col min="1" max="1" width="21.5"/>
    <col min="2" max="3" width="8.75"/>
    <col min="4" max="4" width="20.75"/>
    <col min="5" max="5" width="8.75"/>
    <col min="6" max="6" width="9.625"/>
    <col min="7" max="7" width="7.375"/>
    <col min="8" max="8" width="8.125"/>
    <col min="9" max="9" width="9.5"/>
    <col min="10" max="10" width="11"/>
    <col min="11" max="11" width="7.625" bestFit="1" customWidth="1"/>
    <col min="12" max="1025" width="8.75"/>
  </cols>
  <sheetData>
    <row r="1" spans="1:12" ht="18" customHeight="1" x14ac:dyDescent="0.2">
      <c r="A1" s="173" t="s">
        <v>753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4.25" customHeight="1" x14ac:dyDescent="0.2">
      <c r="A2" s="131" t="s">
        <v>0</v>
      </c>
      <c r="B2" s="131" t="s">
        <v>1</v>
      </c>
      <c r="C2" s="131" t="s">
        <v>401</v>
      </c>
      <c r="D2" s="131" t="s">
        <v>3</v>
      </c>
      <c r="E2" s="131" t="s">
        <v>4</v>
      </c>
      <c r="F2" s="131" t="s">
        <v>5</v>
      </c>
      <c r="G2" s="131" t="s">
        <v>6</v>
      </c>
      <c r="H2" s="131"/>
      <c r="I2" s="131" t="s">
        <v>7</v>
      </c>
      <c r="J2" s="131"/>
      <c r="K2" s="131" t="s">
        <v>8</v>
      </c>
      <c r="L2" s="131"/>
    </row>
    <row r="3" spans="1:12" ht="40.15" customHeight="1" x14ac:dyDescent="0.25">
      <c r="A3" s="131"/>
      <c r="B3" s="131"/>
      <c r="C3" s="131"/>
      <c r="D3" s="131"/>
      <c r="E3" s="131"/>
      <c r="F3" s="131"/>
      <c r="G3" s="70" t="s">
        <v>9</v>
      </c>
      <c r="H3" s="70" t="s">
        <v>10</v>
      </c>
      <c r="I3" s="70" t="s">
        <v>11</v>
      </c>
      <c r="J3" s="174" t="s">
        <v>12</v>
      </c>
      <c r="K3" s="70" t="s">
        <v>13</v>
      </c>
      <c r="L3" s="70" t="s">
        <v>12</v>
      </c>
    </row>
    <row r="4" spans="1:12" ht="89.65" customHeight="1" x14ac:dyDescent="0.2">
      <c r="A4" s="7" t="s">
        <v>754</v>
      </c>
      <c r="B4" s="175" t="s">
        <v>15</v>
      </c>
      <c r="C4" s="6" t="s">
        <v>130</v>
      </c>
      <c r="D4" s="112" t="s">
        <v>1318</v>
      </c>
      <c r="E4" s="112" t="s">
        <v>706</v>
      </c>
      <c r="F4" s="10">
        <f t="shared" ref="F4:F35" si="0">L4/K4</f>
        <v>614</v>
      </c>
      <c r="G4" s="108">
        <v>43293</v>
      </c>
      <c r="H4" s="108">
        <v>43300</v>
      </c>
      <c r="I4" s="112" t="s">
        <v>755</v>
      </c>
      <c r="J4" s="42">
        <v>0</v>
      </c>
      <c r="K4" s="6">
        <v>7.5</v>
      </c>
      <c r="L4" s="10">
        <v>4605</v>
      </c>
    </row>
    <row r="5" spans="1:12" ht="27" x14ac:dyDescent="0.2">
      <c r="A5" s="7" t="s">
        <v>756</v>
      </c>
      <c r="B5" s="6" t="s">
        <v>29</v>
      </c>
      <c r="C5" s="6" t="s">
        <v>525</v>
      </c>
      <c r="D5" s="112"/>
      <c r="E5" s="112"/>
      <c r="F5" s="10">
        <f t="shared" si="0"/>
        <v>245.6</v>
      </c>
      <c r="G5" s="108"/>
      <c r="H5" s="108"/>
      <c r="I5" s="112"/>
      <c r="J5" s="42">
        <v>0</v>
      </c>
      <c r="K5" s="6">
        <v>7.5</v>
      </c>
      <c r="L5" s="10">
        <v>1842</v>
      </c>
    </row>
    <row r="6" spans="1:12" ht="27" x14ac:dyDescent="0.2">
      <c r="A6" s="7" t="s">
        <v>757</v>
      </c>
      <c r="B6" s="6" t="s">
        <v>485</v>
      </c>
      <c r="C6" s="6" t="s">
        <v>486</v>
      </c>
      <c r="D6" s="112"/>
      <c r="E6" s="112"/>
      <c r="F6" s="10">
        <f t="shared" si="0"/>
        <v>245.6</v>
      </c>
      <c r="G6" s="108"/>
      <c r="H6" s="108"/>
      <c r="I6" s="112"/>
      <c r="J6" s="42">
        <v>0</v>
      </c>
      <c r="K6" s="6">
        <v>7.5</v>
      </c>
      <c r="L6" s="10">
        <v>1842</v>
      </c>
    </row>
    <row r="7" spans="1:12" ht="33.6" customHeight="1" x14ac:dyDescent="0.2">
      <c r="A7" s="7" t="s">
        <v>758</v>
      </c>
      <c r="B7" s="6" t="s">
        <v>29</v>
      </c>
      <c r="C7" s="6" t="s">
        <v>759</v>
      </c>
      <c r="D7" s="112" t="s">
        <v>760</v>
      </c>
      <c r="E7" s="112" t="s">
        <v>761</v>
      </c>
      <c r="F7" s="10">
        <f t="shared" si="0"/>
        <v>245.6</v>
      </c>
      <c r="G7" s="152">
        <v>43285</v>
      </c>
      <c r="H7" s="152">
        <v>43287</v>
      </c>
      <c r="I7" s="140" t="s">
        <v>21</v>
      </c>
      <c r="J7" s="42">
        <v>0</v>
      </c>
      <c r="K7" s="6">
        <v>2.5</v>
      </c>
      <c r="L7" s="10">
        <v>614</v>
      </c>
    </row>
    <row r="8" spans="1:12" ht="30.75" customHeight="1" x14ac:dyDescent="0.2">
      <c r="A8" s="7" t="s">
        <v>762</v>
      </c>
      <c r="B8" s="6" t="s">
        <v>179</v>
      </c>
      <c r="C8" s="6" t="s">
        <v>256</v>
      </c>
      <c r="D8" s="112"/>
      <c r="E8" s="112"/>
      <c r="F8" s="10">
        <f t="shared" si="0"/>
        <v>245.6</v>
      </c>
      <c r="G8" s="154"/>
      <c r="H8" s="154"/>
      <c r="I8" s="142"/>
      <c r="J8" s="42">
        <v>0</v>
      </c>
      <c r="K8" s="6">
        <v>2.5</v>
      </c>
      <c r="L8" s="10">
        <v>614</v>
      </c>
    </row>
    <row r="9" spans="1:12" ht="27" x14ac:dyDescent="0.2">
      <c r="A9" s="7" t="s">
        <v>763</v>
      </c>
      <c r="B9" s="6" t="s">
        <v>764</v>
      </c>
      <c r="C9" s="6" t="s">
        <v>765</v>
      </c>
      <c r="D9" s="6" t="s">
        <v>766</v>
      </c>
      <c r="E9" s="6" t="s">
        <v>767</v>
      </c>
      <c r="F9" s="10">
        <f t="shared" si="0"/>
        <v>368.40000000000003</v>
      </c>
      <c r="G9" s="12">
        <v>43313</v>
      </c>
      <c r="H9" s="6" t="s">
        <v>768</v>
      </c>
      <c r="I9" s="6" t="s">
        <v>531</v>
      </c>
      <c r="J9" s="42">
        <v>1782.16</v>
      </c>
      <c r="K9" s="6">
        <v>3.5</v>
      </c>
      <c r="L9" s="10">
        <v>1289.4000000000001</v>
      </c>
    </row>
    <row r="10" spans="1:12" ht="25.35" customHeight="1" x14ac:dyDescent="0.2">
      <c r="A10" s="7" t="s">
        <v>14</v>
      </c>
      <c r="B10" s="6" t="s">
        <v>15</v>
      </c>
      <c r="C10" s="6" t="s">
        <v>16</v>
      </c>
      <c r="D10" s="112" t="s">
        <v>769</v>
      </c>
      <c r="E10" s="112" t="s">
        <v>18</v>
      </c>
      <c r="F10" s="10">
        <f t="shared" si="0"/>
        <v>614</v>
      </c>
      <c r="G10" s="108">
        <v>43304</v>
      </c>
      <c r="H10" s="108">
        <v>43308</v>
      </c>
      <c r="I10" s="112" t="s">
        <v>512</v>
      </c>
      <c r="J10" s="42"/>
      <c r="K10" s="6">
        <v>4.5</v>
      </c>
      <c r="L10" s="10">
        <v>2763</v>
      </c>
    </row>
    <row r="11" spans="1:12" ht="27" x14ac:dyDescent="0.2">
      <c r="A11" s="7" t="s">
        <v>22</v>
      </c>
      <c r="B11" s="52" t="s">
        <v>23</v>
      </c>
      <c r="C11" s="6" t="s">
        <v>24</v>
      </c>
      <c r="D11" s="112"/>
      <c r="E11" s="112"/>
      <c r="F11" s="10">
        <f t="shared" si="0"/>
        <v>368.4</v>
      </c>
      <c r="G11" s="108"/>
      <c r="H11" s="108"/>
      <c r="I11" s="112"/>
      <c r="J11" s="42"/>
      <c r="K11" s="6">
        <v>4.5</v>
      </c>
      <c r="L11" s="10">
        <v>1657.8</v>
      </c>
    </row>
    <row r="12" spans="1:12" ht="27" x14ac:dyDescent="0.2">
      <c r="A12" s="7" t="s">
        <v>25</v>
      </c>
      <c r="B12" s="6" t="s">
        <v>26</v>
      </c>
      <c r="C12" s="6" t="s">
        <v>27</v>
      </c>
      <c r="D12" s="112"/>
      <c r="E12" s="112"/>
      <c r="F12" s="10">
        <f t="shared" si="0"/>
        <v>368.4</v>
      </c>
      <c r="G12" s="108"/>
      <c r="H12" s="108"/>
      <c r="I12" s="112"/>
      <c r="J12" s="42"/>
      <c r="K12" s="6">
        <v>4.5</v>
      </c>
      <c r="L12" s="10">
        <v>1657.8</v>
      </c>
    </row>
    <row r="13" spans="1:12" ht="25.35" customHeight="1" x14ac:dyDescent="0.2">
      <c r="A13" s="7" t="s">
        <v>770</v>
      </c>
      <c r="B13" s="6" t="s">
        <v>53</v>
      </c>
      <c r="C13" s="6">
        <v>5436</v>
      </c>
      <c r="D13" s="112" t="s">
        <v>771</v>
      </c>
      <c r="E13" s="140" t="s">
        <v>55</v>
      </c>
      <c r="F13" s="10">
        <f t="shared" si="0"/>
        <v>614</v>
      </c>
      <c r="G13" s="152">
        <v>43308</v>
      </c>
      <c r="H13" s="152">
        <v>43309</v>
      </c>
      <c r="I13" s="140" t="s">
        <v>410</v>
      </c>
      <c r="J13" s="42"/>
      <c r="K13" s="6">
        <v>1.5</v>
      </c>
      <c r="L13" s="10">
        <v>921</v>
      </c>
    </row>
    <row r="14" spans="1:12" ht="27" x14ac:dyDescent="0.2">
      <c r="A14" s="7" t="s">
        <v>772</v>
      </c>
      <c r="B14" s="6" t="s">
        <v>773</v>
      </c>
      <c r="C14" s="6" t="s">
        <v>774</v>
      </c>
      <c r="D14" s="112"/>
      <c r="E14" s="142"/>
      <c r="F14" s="10">
        <f t="shared" si="0"/>
        <v>368.40000000000003</v>
      </c>
      <c r="G14" s="154"/>
      <c r="H14" s="154"/>
      <c r="I14" s="142"/>
      <c r="J14" s="42"/>
      <c r="K14" s="6">
        <v>1.5</v>
      </c>
      <c r="L14" s="10">
        <v>552.6</v>
      </c>
    </row>
    <row r="15" spans="1:12" ht="25.35" customHeight="1" x14ac:dyDescent="0.2">
      <c r="A15" s="7" t="s">
        <v>52</v>
      </c>
      <c r="B15" s="6" t="s">
        <v>53</v>
      </c>
      <c r="C15" s="6">
        <v>5703</v>
      </c>
      <c r="D15" s="112" t="s">
        <v>491</v>
      </c>
      <c r="E15" s="112" t="s">
        <v>688</v>
      </c>
      <c r="F15" s="10">
        <f t="shared" si="0"/>
        <v>614</v>
      </c>
      <c r="G15" s="108">
        <v>43305</v>
      </c>
      <c r="H15" s="108">
        <v>43308</v>
      </c>
      <c r="I15" s="112" t="s">
        <v>405</v>
      </c>
      <c r="J15" s="42"/>
      <c r="K15" s="6">
        <v>3.5</v>
      </c>
      <c r="L15" s="10">
        <v>2149</v>
      </c>
    </row>
    <row r="16" spans="1:12" ht="27" x14ac:dyDescent="0.2">
      <c r="A16" s="7" t="s">
        <v>60</v>
      </c>
      <c r="B16" s="6" t="s">
        <v>61</v>
      </c>
      <c r="C16" s="6" t="s">
        <v>62</v>
      </c>
      <c r="D16" s="112"/>
      <c r="E16" s="112"/>
      <c r="F16" s="10">
        <f t="shared" si="0"/>
        <v>368.40000000000003</v>
      </c>
      <c r="G16" s="108"/>
      <c r="H16" s="108"/>
      <c r="I16" s="112"/>
      <c r="J16" s="42"/>
      <c r="K16" s="6">
        <v>3.5</v>
      </c>
      <c r="L16" s="10">
        <v>1289.4000000000001</v>
      </c>
    </row>
    <row r="17" spans="1:53" ht="27" x14ac:dyDescent="0.2">
      <c r="A17" s="7" t="s">
        <v>775</v>
      </c>
      <c r="B17" s="6" t="s">
        <v>776</v>
      </c>
      <c r="C17" s="6" t="s">
        <v>777</v>
      </c>
      <c r="D17" s="112"/>
      <c r="E17" s="112"/>
      <c r="F17" s="10">
        <f t="shared" si="0"/>
        <v>368.40000000000003</v>
      </c>
      <c r="G17" s="108"/>
      <c r="H17" s="108"/>
      <c r="I17" s="112"/>
      <c r="J17" s="42"/>
      <c r="K17" s="6">
        <v>3.5</v>
      </c>
      <c r="L17" s="10">
        <v>1289.4000000000001</v>
      </c>
    </row>
    <row r="18" spans="1:53" ht="27" x14ac:dyDescent="0.2">
      <c r="A18" s="7" t="s">
        <v>778</v>
      </c>
      <c r="B18" s="6" t="s">
        <v>779</v>
      </c>
      <c r="C18" s="6">
        <v>2895</v>
      </c>
      <c r="D18" s="112"/>
      <c r="E18" s="112"/>
      <c r="F18" s="10">
        <f t="shared" si="0"/>
        <v>368.40000000000003</v>
      </c>
      <c r="G18" s="108"/>
      <c r="H18" s="108"/>
      <c r="I18" s="112"/>
      <c r="J18" s="42"/>
      <c r="K18" s="6">
        <v>3.5</v>
      </c>
      <c r="L18" s="10">
        <v>1289.4000000000001</v>
      </c>
    </row>
    <row r="19" spans="1:53" ht="27" x14ac:dyDescent="0.2">
      <c r="A19" s="7" t="s">
        <v>780</v>
      </c>
      <c r="B19" s="6" t="s">
        <v>87</v>
      </c>
      <c r="C19" s="6">
        <v>85413</v>
      </c>
      <c r="D19" s="112"/>
      <c r="E19" s="112"/>
      <c r="F19" s="10">
        <f t="shared" si="0"/>
        <v>368.40000000000003</v>
      </c>
      <c r="G19" s="108"/>
      <c r="H19" s="108"/>
      <c r="I19" s="112"/>
      <c r="J19" s="42"/>
      <c r="K19" s="6">
        <v>3.5</v>
      </c>
      <c r="L19" s="10">
        <v>1289.4000000000001</v>
      </c>
    </row>
    <row r="20" spans="1:53" ht="27" x14ac:dyDescent="0.2">
      <c r="A20" s="7" t="s">
        <v>68</v>
      </c>
      <c r="B20" s="6" t="s">
        <v>69</v>
      </c>
      <c r="C20" s="6" t="s">
        <v>70</v>
      </c>
      <c r="D20" s="112"/>
      <c r="E20" s="112"/>
      <c r="F20" s="10">
        <f t="shared" si="0"/>
        <v>368.40000000000003</v>
      </c>
      <c r="G20" s="108"/>
      <c r="H20" s="108"/>
      <c r="I20" s="112"/>
      <c r="J20" s="42"/>
      <c r="K20" s="6">
        <v>3.5</v>
      </c>
      <c r="L20" s="10">
        <v>1289.4000000000001</v>
      </c>
    </row>
    <row r="21" spans="1:53" ht="14.85" customHeight="1" x14ac:dyDescent="0.2">
      <c r="A21" s="7" t="s">
        <v>76</v>
      </c>
      <c r="B21" s="6" t="s">
        <v>15</v>
      </c>
      <c r="C21" s="6">
        <v>266</v>
      </c>
      <c r="D21" s="112" t="s">
        <v>781</v>
      </c>
      <c r="E21" s="112" t="s">
        <v>55</v>
      </c>
      <c r="F21" s="10">
        <f t="shared" si="0"/>
        <v>614</v>
      </c>
      <c r="G21" s="108">
        <v>43311</v>
      </c>
      <c r="H21" s="108">
        <v>43315</v>
      </c>
      <c r="I21" s="112" t="s">
        <v>410</v>
      </c>
      <c r="J21" s="42"/>
      <c r="K21" s="6">
        <v>4.5</v>
      </c>
      <c r="L21" s="10">
        <v>2763</v>
      </c>
    </row>
    <row r="22" spans="1:53" ht="27" x14ac:dyDescent="0.2">
      <c r="A22" s="7" t="s">
        <v>637</v>
      </c>
      <c r="B22" s="6" t="s">
        <v>29</v>
      </c>
      <c r="C22" s="6" t="s">
        <v>638</v>
      </c>
      <c r="D22" s="112"/>
      <c r="E22" s="112"/>
      <c r="F22" s="10">
        <f t="shared" si="0"/>
        <v>368.4</v>
      </c>
      <c r="G22" s="108"/>
      <c r="H22" s="108"/>
      <c r="I22" s="112"/>
      <c r="J22" s="42"/>
      <c r="K22" s="6">
        <v>4.5</v>
      </c>
      <c r="L22" s="10">
        <v>1657.8</v>
      </c>
    </row>
    <row r="23" spans="1:53" ht="27" x14ac:dyDescent="0.2">
      <c r="A23" s="7" t="s">
        <v>77</v>
      </c>
      <c r="B23" s="6" t="s">
        <v>29</v>
      </c>
      <c r="C23" s="6">
        <v>366427</v>
      </c>
      <c r="D23" s="112"/>
      <c r="E23" s="112"/>
      <c r="F23" s="10">
        <f t="shared" si="0"/>
        <v>368.4</v>
      </c>
      <c r="G23" s="108"/>
      <c r="H23" s="108"/>
      <c r="I23" s="112"/>
      <c r="J23" s="42"/>
      <c r="K23" s="6">
        <v>4.5</v>
      </c>
      <c r="L23" s="10">
        <v>1657.8</v>
      </c>
    </row>
    <row r="24" spans="1:53" ht="27" x14ac:dyDescent="0.2">
      <c r="A24" s="7" t="s">
        <v>782</v>
      </c>
      <c r="B24" s="6" t="s">
        <v>29</v>
      </c>
      <c r="C24" s="6" t="s">
        <v>783</v>
      </c>
      <c r="D24" s="112"/>
      <c r="E24" s="112"/>
      <c r="F24" s="10">
        <f t="shared" si="0"/>
        <v>368.4</v>
      </c>
      <c r="G24" s="108"/>
      <c r="H24" s="108"/>
      <c r="I24" s="112"/>
      <c r="J24" s="42"/>
      <c r="K24" s="6">
        <v>4.5</v>
      </c>
      <c r="L24" s="10">
        <v>1657.8</v>
      </c>
    </row>
    <row r="25" spans="1:53" ht="27" x14ac:dyDescent="0.2">
      <c r="A25" s="7" t="s">
        <v>68</v>
      </c>
      <c r="B25" s="6" t="s">
        <v>69</v>
      </c>
      <c r="C25" s="6" t="s">
        <v>70</v>
      </c>
      <c r="D25" s="112"/>
      <c r="E25" s="112"/>
      <c r="F25" s="10">
        <f t="shared" si="0"/>
        <v>368.4</v>
      </c>
      <c r="G25" s="108"/>
      <c r="H25" s="108"/>
      <c r="I25" s="112"/>
      <c r="J25" s="42"/>
      <c r="K25" s="6">
        <v>4.5</v>
      </c>
      <c r="L25" s="10">
        <v>1657.8</v>
      </c>
    </row>
    <row r="26" spans="1:53" ht="25.35" customHeight="1" x14ac:dyDescent="0.2">
      <c r="A26" s="7" t="s">
        <v>763</v>
      </c>
      <c r="B26" s="6" t="s">
        <v>764</v>
      </c>
      <c r="C26" s="6" t="s">
        <v>765</v>
      </c>
      <c r="D26" s="112" t="s">
        <v>784</v>
      </c>
      <c r="E26" s="112" t="s">
        <v>55</v>
      </c>
      <c r="F26" s="10">
        <f t="shared" si="0"/>
        <v>368.4</v>
      </c>
      <c r="G26" s="108">
        <v>43307</v>
      </c>
      <c r="H26" s="108">
        <v>43309</v>
      </c>
      <c r="I26" s="112" t="s">
        <v>410</v>
      </c>
      <c r="J26" s="42"/>
      <c r="K26" s="6">
        <v>2.5</v>
      </c>
      <c r="L26" s="10">
        <v>921</v>
      </c>
    </row>
    <row r="27" spans="1:53" ht="27" x14ac:dyDescent="0.2">
      <c r="A27" s="7" t="s">
        <v>240</v>
      </c>
      <c r="B27" s="6" t="s">
        <v>87</v>
      </c>
      <c r="C27" s="6" t="s">
        <v>241</v>
      </c>
      <c r="D27" s="112"/>
      <c r="E27" s="112"/>
      <c r="F27" s="10">
        <f t="shared" si="0"/>
        <v>368.4</v>
      </c>
      <c r="G27" s="108"/>
      <c r="H27" s="108"/>
      <c r="I27" s="112"/>
      <c r="J27" s="42"/>
      <c r="K27" s="6">
        <v>2.5</v>
      </c>
      <c r="L27" s="10">
        <v>921</v>
      </c>
    </row>
    <row r="28" spans="1:53" ht="27" x14ac:dyDescent="0.2">
      <c r="A28" s="7" t="s">
        <v>238</v>
      </c>
      <c r="B28" s="6" t="s">
        <v>87</v>
      </c>
      <c r="C28" s="6" t="s">
        <v>239</v>
      </c>
      <c r="D28" s="112"/>
      <c r="E28" s="112"/>
      <c r="F28" s="10">
        <f t="shared" si="0"/>
        <v>368.4</v>
      </c>
      <c r="G28" s="108"/>
      <c r="H28" s="108"/>
      <c r="I28" s="112"/>
      <c r="J28" s="42"/>
      <c r="K28" s="6">
        <v>2.5</v>
      </c>
      <c r="L28" s="10">
        <v>921</v>
      </c>
    </row>
    <row r="29" spans="1:53" ht="27" x14ac:dyDescent="0.2">
      <c r="A29" s="7" t="s">
        <v>695</v>
      </c>
      <c r="B29" s="6" t="s">
        <v>87</v>
      </c>
      <c r="C29" s="6">
        <v>20664</v>
      </c>
      <c r="D29" s="112"/>
      <c r="E29" s="112"/>
      <c r="F29" s="10">
        <f t="shared" si="0"/>
        <v>368.4</v>
      </c>
      <c r="G29" s="108"/>
      <c r="H29" s="108"/>
      <c r="I29" s="112"/>
      <c r="J29" s="42"/>
      <c r="K29" s="6">
        <v>2.5</v>
      </c>
      <c r="L29" s="10">
        <v>921</v>
      </c>
      <c r="M29" s="172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</row>
    <row r="30" spans="1:53" ht="25.35" customHeight="1" x14ac:dyDescent="0.2">
      <c r="A30" s="7" t="s">
        <v>785</v>
      </c>
      <c r="B30" s="6" t="s">
        <v>87</v>
      </c>
      <c r="C30" s="6" t="s">
        <v>786</v>
      </c>
      <c r="D30" s="112" t="s">
        <v>787</v>
      </c>
      <c r="E30" s="112" t="s">
        <v>143</v>
      </c>
      <c r="F30" s="10">
        <f t="shared" si="0"/>
        <v>245.60000000000002</v>
      </c>
      <c r="G30" s="108">
        <v>43311</v>
      </c>
      <c r="H30" s="108">
        <v>43315</v>
      </c>
      <c r="I30" s="112" t="s">
        <v>405</v>
      </c>
      <c r="J30" s="42"/>
      <c r="K30" s="6">
        <v>4.5</v>
      </c>
      <c r="L30" s="10">
        <v>1105.2</v>
      </c>
    </row>
    <row r="31" spans="1:53" ht="27" x14ac:dyDescent="0.2">
      <c r="A31" s="7" t="s">
        <v>302</v>
      </c>
      <c r="B31" s="6" t="s">
        <v>29</v>
      </c>
      <c r="C31" s="6" t="s">
        <v>303</v>
      </c>
      <c r="D31" s="112"/>
      <c r="E31" s="112"/>
      <c r="F31" s="10">
        <f t="shared" si="0"/>
        <v>245.60000000000002</v>
      </c>
      <c r="G31" s="108"/>
      <c r="H31" s="108"/>
      <c r="I31" s="112"/>
      <c r="J31" s="42"/>
      <c r="K31" s="6">
        <v>4.5</v>
      </c>
      <c r="L31" s="10">
        <v>1105.2</v>
      </c>
    </row>
    <row r="32" spans="1:53" ht="25.35" customHeight="1" x14ac:dyDescent="0.2">
      <c r="A32" s="7" t="s">
        <v>788</v>
      </c>
      <c r="B32" s="52" t="s">
        <v>789</v>
      </c>
      <c r="C32" s="6" t="s">
        <v>790</v>
      </c>
      <c r="D32" s="112" t="s">
        <v>791</v>
      </c>
      <c r="E32" s="112" t="s">
        <v>737</v>
      </c>
      <c r="F32" s="10">
        <f t="shared" si="0"/>
        <v>614</v>
      </c>
      <c r="G32" s="108">
        <v>43305</v>
      </c>
      <c r="H32" s="108">
        <v>43307</v>
      </c>
      <c r="I32" s="112" t="s">
        <v>531</v>
      </c>
      <c r="J32" s="42">
        <v>960.9</v>
      </c>
      <c r="K32" s="6">
        <v>2.5</v>
      </c>
      <c r="L32" s="10">
        <v>1535</v>
      </c>
    </row>
    <row r="33" spans="1:12" ht="27" x14ac:dyDescent="0.2">
      <c r="A33" s="7" t="s">
        <v>792</v>
      </c>
      <c r="B33" s="6" t="s">
        <v>482</v>
      </c>
      <c r="C33" s="6" t="s">
        <v>793</v>
      </c>
      <c r="D33" s="112"/>
      <c r="E33" s="112"/>
      <c r="F33" s="10">
        <f t="shared" si="0"/>
        <v>368.4</v>
      </c>
      <c r="G33" s="108"/>
      <c r="H33" s="108"/>
      <c r="I33" s="112"/>
      <c r="J33" s="42">
        <v>960.9</v>
      </c>
      <c r="K33" s="6">
        <v>2.5</v>
      </c>
      <c r="L33" s="10">
        <v>921</v>
      </c>
    </row>
    <row r="34" spans="1:12" ht="25.35" customHeight="1" x14ac:dyDescent="0.2">
      <c r="A34" s="7" t="s">
        <v>28</v>
      </c>
      <c r="B34" s="6" t="s">
        <v>29</v>
      </c>
      <c r="C34" s="6" t="s">
        <v>30</v>
      </c>
      <c r="D34" s="112" t="s">
        <v>794</v>
      </c>
      <c r="E34" s="112" t="s">
        <v>795</v>
      </c>
      <c r="F34" s="10">
        <f t="shared" si="0"/>
        <v>368.40000000000003</v>
      </c>
      <c r="G34" s="108">
        <v>43286</v>
      </c>
      <c r="H34" s="108">
        <v>43289</v>
      </c>
      <c r="I34" s="112" t="s">
        <v>21</v>
      </c>
      <c r="J34" s="42"/>
      <c r="K34" s="6">
        <v>3.5</v>
      </c>
      <c r="L34" s="10">
        <v>1289.4000000000001</v>
      </c>
    </row>
    <row r="35" spans="1:12" ht="27" x14ac:dyDescent="0.2">
      <c r="A35" s="7" t="s">
        <v>309</v>
      </c>
      <c r="B35" s="6" t="s">
        <v>29</v>
      </c>
      <c r="C35" s="6" t="s">
        <v>310</v>
      </c>
      <c r="D35" s="112"/>
      <c r="E35" s="112"/>
      <c r="F35" s="10">
        <f t="shared" si="0"/>
        <v>368.40000000000003</v>
      </c>
      <c r="G35" s="108"/>
      <c r="H35" s="108"/>
      <c r="I35" s="112"/>
      <c r="J35" s="42"/>
      <c r="K35" s="6">
        <v>3.5</v>
      </c>
      <c r="L35" s="10">
        <v>1289.4000000000001</v>
      </c>
    </row>
    <row r="36" spans="1:12" ht="25.35" customHeight="1" x14ac:dyDescent="0.2">
      <c r="A36" s="7" t="s">
        <v>796</v>
      </c>
      <c r="B36" s="76" t="s">
        <v>797</v>
      </c>
      <c r="C36" s="76" t="s">
        <v>798</v>
      </c>
      <c r="D36" s="112" t="s">
        <v>799</v>
      </c>
      <c r="E36" s="112" t="s">
        <v>132</v>
      </c>
      <c r="F36" s="10">
        <f t="shared" ref="F36:F67" si="1">L36/K36</f>
        <v>368.4</v>
      </c>
      <c r="G36" s="108">
        <v>43310</v>
      </c>
      <c r="H36" s="108">
        <v>43312</v>
      </c>
      <c r="I36" s="112" t="s">
        <v>531</v>
      </c>
      <c r="J36" s="42">
        <v>3547.49</v>
      </c>
      <c r="K36" s="6">
        <v>2.5</v>
      </c>
      <c r="L36" s="10">
        <v>921</v>
      </c>
    </row>
    <row r="37" spans="1:12" ht="27" x14ac:dyDescent="0.2">
      <c r="A37" s="7" t="s">
        <v>800</v>
      </c>
      <c r="B37" s="6" t="s">
        <v>801</v>
      </c>
      <c r="C37" s="6" t="s">
        <v>802</v>
      </c>
      <c r="D37" s="112"/>
      <c r="E37" s="112"/>
      <c r="F37" s="10">
        <f t="shared" si="1"/>
        <v>368.4</v>
      </c>
      <c r="G37" s="108"/>
      <c r="H37" s="108"/>
      <c r="I37" s="112"/>
      <c r="J37" s="42">
        <v>3547.49</v>
      </c>
      <c r="K37" s="6">
        <v>2.5</v>
      </c>
      <c r="L37" s="10">
        <v>921</v>
      </c>
    </row>
    <row r="38" spans="1:12" ht="27" x14ac:dyDescent="0.2">
      <c r="A38" s="7" t="s">
        <v>108</v>
      </c>
      <c r="B38" s="6" t="s">
        <v>109</v>
      </c>
      <c r="C38" s="6" t="s">
        <v>110</v>
      </c>
      <c r="D38" s="112"/>
      <c r="E38" s="112"/>
      <c r="F38" s="10">
        <f t="shared" si="1"/>
        <v>368.4</v>
      </c>
      <c r="G38" s="108"/>
      <c r="H38" s="108"/>
      <c r="I38" s="112"/>
      <c r="J38" s="42">
        <v>3547.49</v>
      </c>
      <c r="K38" s="6">
        <v>2.5</v>
      </c>
      <c r="L38" s="10">
        <v>921</v>
      </c>
    </row>
    <row r="39" spans="1:12" ht="25.35" customHeight="1" x14ac:dyDescent="0.2">
      <c r="A39" s="7" t="s">
        <v>58</v>
      </c>
      <c r="B39" s="6" t="s">
        <v>803</v>
      </c>
      <c r="C39" s="6">
        <v>346</v>
      </c>
      <c r="D39" s="112" t="s">
        <v>804</v>
      </c>
      <c r="E39" s="6" t="s">
        <v>567</v>
      </c>
      <c r="F39" s="10">
        <f t="shared" si="1"/>
        <v>614</v>
      </c>
      <c r="G39" s="108">
        <v>43300</v>
      </c>
      <c r="H39" s="108">
        <v>43302</v>
      </c>
      <c r="I39" s="112" t="s">
        <v>531</v>
      </c>
      <c r="J39" s="42">
        <v>2822.98</v>
      </c>
      <c r="K39" s="6">
        <v>2.5</v>
      </c>
      <c r="L39" s="10">
        <v>1535</v>
      </c>
    </row>
    <row r="40" spans="1:12" ht="27" x14ac:dyDescent="0.2">
      <c r="A40" s="7" t="s">
        <v>569</v>
      </c>
      <c r="B40" s="6" t="s">
        <v>570</v>
      </c>
      <c r="C40" s="6">
        <v>32158</v>
      </c>
      <c r="D40" s="112"/>
      <c r="E40" s="12"/>
      <c r="F40" s="10">
        <f t="shared" si="1"/>
        <v>368.4</v>
      </c>
      <c r="G40" s="108"/>
      <c r="H40" s="108"/>
      <c r="I40" s="112"/>
      <c r="J40" s="42">
        <v>2822.98</v>
      </c>
      <c r="K40" s="6">
        <v>2.5</v>
      </c>
      <c r="L40" s="10">
        <v>921</v>
      </c>
    </row>
    <row r="41" spans="1:12" ht="27" x14ac:dyDescent="0.2">
      <c r="A41" s="7" t="s">
        <v>38</v>
      </c>
      <c r="B41" s="6" t="s">
        <v>29</v>
      </c>
      <c r="C41" s="6" t="s">
        <v>39</v>
      </c>
      <c r="D41" s="112"/>
      <c r="E41" s="12"/>
      <c r="F41" s="10">
        <f t="shared" si="1"/>
        <v>368.4</v>
      </c>
      <c r="G41" s="108"/>
      <c r="H41" s="108"/>
      <c r="I41" s="112"/>
      <c r="J41" s="42">
        <v>2822.98</v>
      </c>
      <c r="K41" s="6">
        <v>2.5</v>
      </c>
      <c r="L41" s="10">
        <v>921</v>
      </c>
    </row>
    <row r="42" spans="1:12" ht="25.35" customHeight="1" x14ac:dyDescent="0.2">
      <c r="A42" s="7" t="s">
        <v>302</v>
      </c>
      <c r="B42" s="6" t="s">
        <v>29</v>
      </c>
      <c r="C42" s="6" t="s">
        <v>303</v>
      </c>
      <c r="D42" s="112" t="s">
        <v>805</v>
      </c>
      <c r="E42" s="112" t="s">
        <v>699</v>
      </c>
      <c r="F42" s="10">
        <f t="shared" si="1"/>
        <v>277.66000000000003</v>
      </c>
      <c r="G42" s="108">
        <v>43303</v>
      </c>
      <c r="H42" s="108">
        <v>43308</v>
      </c>
      <c r="I42" s="112" t="s">
        <v>531</v>
      </c>
      <c r="J42" s="42">
        <v>1473.28</v>
      </c>
      <c r="K42" s="6">
        <v>5.5</v>
      </c>
      <c r="L42" s="10">
        <v>1527.13</v>
      </c>
    </row>
    <row r="43" spans="1:12" ht="27" x14ac:dyDescent="0.2">
      <c r="A43" s="7" t="s">
        <v>806</v>
      </c>
      <c r="B43" s="6" t="s">
        <v>776</v>
      </c>
      <c r="C43" s="6" t="s">
        <v>807</v>
      </c>
      <c r="D43" s="112"/>
      <c r="E43" s="112"/>
      <c r="F43" s="10">
        <f t="shared" si="1"/>
        <v>277.66000000000003</v>
      </c>
      <c r="G43" s="108"/>
      <c r="H43" s="108"/>
      <c r="I43" s="112"/>
      <c r="J43" s="42">
        <v>1473.28</v>
      </c>
      <c r="K43" s="6">
        <v>5.5</v>
      </c>
      <c r="L43" s="10">
        <v>1527.13</v>
      </c>
    </row>
    <row r="44" spans="1:12" ht="25.35" customHeight="1" x14ac:dyDescent="0.2">
      <c r="A44" s="7" t="s">
        <v>808</v>
      </c>
      <c r="B44" s="6" t="s">
        <v>245</v>
      </c>
      <c r="C44" s="6" t="s">
        <v>809</v>
      </c>
      <c r="D44" s="112" t="s">
        <v>784</v>
      </c>
      <c r="E44" s="112" t="s">
        <v>55</v>
      </c>
      <c r="F44" s="10">
        <f t="shared" si="1"/>
        <v>368.40000000000003</v>
      </c>
      <c r="G44" s="108">
        <v>43307</v>
      </c>
      <c r="H44" s="108">
        <v>43308</v>
      </c>
      <c r="I44" s="112" t="s">
        <v>410</v>
      </c>
      <c r="J44" s="42"/>
      <c r="K44" s="6">
        <v>1.5</v>
      </c>
      <c r="L44" s="10">
        <v>552.6</v>
      </c>
    </row>
    <row r="45" spans="1:12" ht="27" x14ac:dyDescent="0.2">
      <c r="A45" s="7" t="s">
        <v>810</v>
      </c>
      <c r="B45" s="6" t="s">
        <v>87</v>
      </c>
      <c r="C45" s="6" t="s">
        <v>811</v>
      </c>
      <c r="D45" s="112"/>
      <c r="E45" s="112"/>
      <c r="F45" s="10">
        <f t="shared" si="1"/>
        <v>368.40000000000003</v>
      </c>
      <c r="G45" s="108"/>
      <c r="H45" s="108"/>
      <c r="I45" s="112"/>
      <c r="J45" s="42"/>
      <c r="K45" s="6">
        <v>1.5</v>
      </c>
      <c r="L45" s="10">
        <v>552.6</v>
      </c>
    </row>
    <row r="46" spans="1:12" ht="27" x14ac:dyDescent="0.2">
      <c r="A46" s="7" t="s">
        <v>730</v>
      </c>
      <c r="B46" s="6" t="s">
        <v>87</v>
      </c>
      <c r="C46" s="6" t="s">
        <v>731</v>
      </c>
      <c r="D46" s="112"/>
      <c r="E46" s="112"/>
      <c r="F46" s="10">
        <f t="shared" si="1"/>
        <v>368.40000000000003</v>
      </c>
      <c r="G46" s="108"/>
      <c r="H46" s="108"/>
      <c r="I46" s="112"/>
      <c r="J46" s="42"/>
      <c r="K46" s="6">
        <v>1.5</v>
      </c>
      <c r="L46" s="10">
        <v>552.6</v>
      </c>
    </row>
    <row r="47" spans="1:12" ht="27" x14ac:dyDescent="0.2">
      <c r="A47" s="7" t="s">
        <v>812</v>
      </c>
      <c r="B47" s="6" t="s">
        <v>29</v>
      </c>
      <c r="C47" s="6" t="s">
        <v>813</v>
      </c>
      <c r="D47" s="112"/>
      <c r="E47" s="112"/>
      <c r="F47" s="10">
        <f t="shared" si="1"/>
        <v>368.40000000000003</v>
      </c>
      <c r="G47" s="108"/>
      <c r="H47" s="108"/>
      <c r="I47" s="112"/>
      <c r="J47" s="42"/>
      <c r="K47" s="6">
        <v>1.5</v>
      </c>
      <c r="L47" s="10">
        <v>552.6</v>
      </c>
    </row>
    <row r="48" spans="1:12" ht="25.35" customHeight="1" x14ac:dyDescent="0.2">
      <c r="A48" s="7" t="s">
        <v>36</v>
      </c>
      <c r="B48" s="6" t="s">
        <v>29</v>
      </c>
      <c r="C48" s="6" t="s">
        <v>37</v>
      </c>
      <c r="D48" s="112" t="s">
        <v>805</v>
      </c>
      <c r="E48" s="112" t="s">
        <v>814</v>
      </c>
      <c r="F48" s="10">
        <f t="shared" si="1"/>
        <v>258.06</v>
      </c>
      <c r="G48" s="108">
        <v>43311</v>
      </c>
      <c r="H48" s="108">
        <v>43315</v>
      </c>
      <c r="I48" s="112" t="s">
        <v>531</v>
      </c>
      <c r="J48" s="42">
        <v>2291.2800000000002</v>
      </c>
      <c r="K48" s="6">
        <v>4.5</v>
      </c>
      <c r="L48" s="10">
        <v>1161.27</v>
      </c>
    </row>
    <row r="49" spans="1:12" ht="27" x14ac:dyDescent="0.2">
      <c r="A49" s="7" t="s">
        <v>84</v>
      </c>
      <c r="B49" s="6" t="s">
        <v>29</v>
      </c>
      <c r="C49" s="6" t="s">
        <v>85</v>
      </c>
      <c r="D49" s="112"/>
      <c r="E49" s="112"/>
      <c r="F49" s="10">
        <f t="shared" si="1"/>
        <v>258.06</v>
      </c>
      <c r="G49" s="108"/>
      <c r="H49" s="108"/>
      <c r="I49" s="112"/>
      <c r="J49" s="42">
        <v>2291.2800000000002</v>
      </c>
      <c r="K49" s="6">
        <v>4.5</v>
      </c>
      <c r="L49" s="10">
        <v>1161.27</v>
      </c>
    </row>
    <row r="50" spans="1:12" ht="25.35" customHeight="1" x14ac:dyDescent="0.2">
      <c r="A50" s="7" t="s">
        <v>38</v>
      </c>
      <c r="B50" s="6" t="s">
        <v>29</v>
      </c>
      <c r="C50" s="6" t="s">
        <v>39</v>
      </c>
      <c r="D50" s="112" t="s">
        <v>815</v>
      </c>
      <c r="E50" s="112" t="s">
        <v>55</v>
      </c>
      <c r="F50" s="10">
        <f t="shared" si="1"/>
        <v>368.4</v>
      </c>
      <c r="G50" s="108">
        <v>43307</v>
      </c>
      <c r="H50" s="108">
        <v>43309</v>
      </c>
      <c r="I50" s="112" t="s">
        <v>512</v>
      </c>
      <c r="J50" s="42"/>
      <c r="K50" s="6">
        <v>2.5</v>
      </c>
      <c r="L50" s="10">
        <v>921</v>
      </c>
    </row>
    <row r="51" spans="1:12" ht="27" x14ac:dyDescent="0.2">
      <c r="A51" s="7" t="s">
        <v>255</v>
      </c>
      <c r="B51" s="6" t="s">
        <v>179</v>
      </c>
      <c r="C51" s="6" t="s">
        <v>256</v>
      </c>
      <c r="D51" s="112"/>
      <c r="E51" s="112"/>
      <c r="F51" s="10">
        <f t="shared" si="1"/>
        <v>368.4</v>
      </c>
      <c r="G51" s="108"/>
      <c r="H51" s="108"/>
      <c r="I51" s="112"/>
      <c r="J51" s="42"/>
      <c r="K51" s="6">
        <v>2.5</v>
      </c>
      <c r="L51" s="10">
        <v>921</v>
      </c>
    </row>
    <row r="52" spans="1:12" ht="27" x14ac:dyDescent="0.2">
      <c r="A52" s="7" t="s">
        <v>569</v>
      </c>
      <c r="B52" s="6" t="s">
        <v>570</v>
      </c>
      <c r="C52" s="6">
        <v>32158</v>
      </c>
      <c r="D52" s="112"/>
      <c r="E52" s="112"/>
      <c r="F52" s="10">
        <f t="shared" si="1"/>
        <v>368.4</v>
      </c>
      <c r="G52" s="108"/>
      <c r="H52" s="108"/>
      <c r="I52" s="112"/>
      <c r="J52" s="42"/>
      <c r="K52" s="6">
        <v>2.5</v>
      </c>
      <c r="L52" s="10">
        <v>921</v>
      </c>
    </row>
    <row r="53" spans="1:12" ht="25.35" customHeight="1" x14ac:dyDescent="0.2">
      <c r="A53" s="7" t="s">
        <v>816</v>
      </c>
      <c r="B53" s="6" t="s">
        <v>817</v>
      </c>
      <c r="C53" s="6" t="s">
        <v>818</v>
      </c>
      <c r="D53" s="112" t="s">
        <v>819</v>
      </c>
      <c r="E53" s="112" t="s">
        <v>55</v>
      </c>
      <c r="F53" s="10">
        <f t="shared" si="1"/>
        <v>245.6</v>
      </c>
      <c r="G53" s="108">
        <v>43308</v>
      </c>
      <c r="H53" s="108">
        <v>43309</v>
      </c>
      <c r="I53" s="112" t="s">
        <v>512</v>
      </c>
      <c r="J53" s="42"/>
      <c r="K53" s="6">
        <v>1.5</v>
      </c>
      <c r="L53" s="10">
        <v>368.4</v>
      </c>
    </row>
    <row r="54" spans="1:12" ht="27" x14ac:dyDescent="0.2">
      <c r="A54" s="7" t="s">
        <v>820</v>
      </c>
      <c r="B54" s="6" t="s">
        <v>821</v>
      </c>
      <c r="C54" s="6" t="s">
        <v>822</v>
      </c>
      <c r="D54" s="112"/>
      <c r="E54" s="112"/>
      <c r="F54" s="10">
        <f t="shared" si="1"/>
        <v>245.6</v>
      </c>
      <c r="G54" s="108"/>
      <c r="H54" s="108"/>
      <c r="I54" s="112"/>
      <c r="J54" s="42"/>
      <c r="K54" s="6">
        <v>1.5</v>
      </c>
      <c r="L54" s="10">
        <v>368.4</v>
      </c>
    </row>
    <row r="55" spans="1:12" ht="27" x14ac:dyDescent="0.2">
      <c r="A55" s="7" t="s">
        <v>823</v>
      </c>
      <c r="B55" s="6" t="s">
        <v>824</v>
      </c>
      <c r="C55" s="6" t="s">
        <v>825</v>
      </c>
      <c r="D55" s="112"/>
      <c r="E55" s="112"/>
      <c r="F55" s="10">
        <f t="shared" si="1"/>
        <v>245.6</v>
      </c>
      <c r="G55" s="108"/>
      <c r="H55" s="108"/>
      <c r="I55" s="112"/>
      <c r="J55" s="42"/>
      <c r="K55" s="6">
        <v>1.5</v>
      </c>
      <c r="L55" s="10">
        <v>368.4</v>
      </c>
    </row>
    <row r="56" spans="1:12" ht="25.35" customHeight="1" x14ac:dyDescent="0.2">
      <c r="A56" s="7" t="s">
        <v>38</v>
      </c>
      <c r="B56" s="6" t="s">
        <v>29</v>
      </c>
      <c r="C56" s="6" t="s">
        <v>39</v>
      </c>
      <c r="D56" s="112" t="s">
        <v>826</v>
      </c>
      <c r="E56" s="112" t="s">
        <v>90</v>
      </c>
      <c r="F56" s="10">
        <f t="shared" si="1"/>
        <v>368.4</v>
      </c>
      <c r="G56" s="108">
        <v>43311</v>
      </c>
      <c r="H56" s="108">
        <v>43315</v>
      </c>
      <c r="I56" s="112" t="s">
        <v>512</v>
      </c>
      <c r="J56" s="42"/>
      <c r="K56" s="6">
        <v>4.5</v>
      </c>
      <c r="L56" s="10">
        <v>1657.8</v>
      </c>
    </row>
    <row r="57" spans="1:12" ht="27" x14ac:dyDescent="0.2">
      <c r="A57" s="7" t="s">
        <v>255</v>
      </c>
      <c r="B57" s="6" t="s">
        <v>179</v>
      </c>
      <c r="C57" s="6" t="s">
        <v>256</v>
      </c>
      <c r="D57" s="112"/>
      <c r="E57" s="112"/>
      <c r="F57" s="10">
        <f t="shared" si="1"/>
        <v>368.4</v>
      </c>
      <c r="G57" s="108"/>
      <c r="H57" s="108"/>
      <c r="I57" s="112"/>
      <c r="J57" s="42"/>
      <c r="K57" s="6">
        <v>4.5</v>
      </c>
      <c r="L57" s="10">
        <v>1657.8</v>
      </c>
    </row>
    <row r="58" spans="1:12" ht="27" x14ac:dyDescent="0.2">
      <c r="A58" s="7" t="s">
        <v>827</v>
      </c>
      <c r="B58" s="6" t="s">
        <v>87</v>
      </c>
      <c r="C58" s="6" t="s">
        <v>828</v>
      </c>
      <c r="D58" s="112"/>
      <c r="E58" s="112"/>
      <c r="F58" s="10">
        <f t="shared" si="1"/>
        <v>368.4</v>
      </c>
      <c r="G58" s="108"/>
      <c r="H58" s="108"/>
      <c r="I58" s="112"/>
      <c r="J58" s="42"/>
      <c r="K58" s="6">
        <v>4.5</v>
      </c>
      <c r="L58" s="10">
        <v>1657.8</v>
      </c>
    </row>
    <row r="59" spans="1:12" ht="27" x14ac:dyDescent="0.2">
      <c r="A59" s="7" t="s">
        <v>86</v>
      </c>
      <c r="B59" s="6" t="s">
        <v>87</v>
      </c>
      <c r="C59" s="6" t="s">
        <v>88</v>
      </c>
      <c r="D59" s="6" t="s">
        <v>829</v>
      </c>
      <c r="E59" s="6" t="s">
        <v>141</v>
      </c>
      <c r="F59" s="10">
        <f t="shared" si="1"/>
        <v>245.60000000000002</v>
      </c>
      <c r="G59" s="12">
        <v>43276</v>
      </c>
      <c r="H59" s="12">
        <v>43280</v>
      </c>
      <c r="I59" s="6" t="s">
        <v>512</v>
      </c>
      <c r="J59" s="42"/>
      <c r="K59" s="6">
        <v>4.5</v>
      </c>
      <c r="L59" s="10">
        <v>1105.2</v>
      </c>
    </row>
    <row r="60" spans="1:12" ht="14.85" customHeight="1" x14ac:dyDescent="0.2">
      <c r="A60" s="7" t="s">
        <v>830</v>
      </c>
      <c r="B60" s="6" t="s">
        <v>15</v>
      </c>
      <c r="C60" s="6" t="s">
        <v>831</v>
      </c>
      <c r="D60" s="112" t="s">
        <v>832</v>
      </c>
      <c r="E60" s="112" t="s">
        <v>539</v>
      </c>
      <c r="F60" s="10">
        <f t="shared" si="1"/>
        <v>614</v>
      </c>
      <c r="G60" s="108">
        <v>43296</v>
      </c>
      <c r="H60" s="108">
        <v>43305</v>
      </c>
      <c r="I60" s="112" t="s">
        <v>410</v>
      </c>
      <c r="J60" s="42"/>
      <c r="K60" s="6">
        <v>9.5</v>
      </c>
      <c r="L60" s="10">
        <v>5833</v>
      </c>
    </row>
    <row r="61" spans="1:12" ht="27" x14ac:dyDescent="0.2">
      <c r="A61" s="7" t="s">
        <v>375</v>
      </c>
      <c r="B61" s="6" t="s">
        <v>23</v>
      </c>
      <c r="C61" s="6" t="s">
        <v>376</v>
      </c>
      <c r="D61" s="112"/>
      <c r="E61" s="112"/>
      <c r="F61" s="10">
        <f t="shared" si="1"/>
        <v>368.40000000000003</v>
      </c>
      <c r="G61" s="108"/>
      <c r="H61" s="108"/>
      <c r="I61" s="112"/>
      <c r="J61" s="42"/>
      <c r="K61" s="6">
        <v>9.5</v>
      </c>
      <c r="L61" s="10">
        <v>3499.8</v>
      </c>
    </row>
    <row r="62" spans="1:12" ht="27" x14ac:dyDescent="0.2">
      <c r="A62" s="7" t="s">
        <v>160</v>
      </c>
      <c r="B62" s="6" t="s">
        <v>29</v>
      </c>
      <c r="C62" s="6" t="s">
        <v>161</v>
      </c>
      <c r="D62" s="112"/>
      <c r="E62" s="112"/>
      <c r="F62" s="10">
        <f t="shared" si="1"/>
        <v>368.40000000000003</v>
      </c>
      <c r="G62" s="108"/>
      <c r="H62" s="108"/>
      <c r="I62" s="112"/>
      <c r="J62" s="42"/>
      <c r="K62" s="6">
        <v>9.5</v>
      </c>
      <c r="L62" s="10">
        <v>3499.8</v>
      </c>
    </row>
    <row r="63" spans="1:12" ht="27" x14ac:dyDescent="0.2">
      <c r="A63" s="7" t="s">
        <v>162</v>
      </c>
      <c r="B63" s="6" t="s">
        <v>87</v>
      </c>
      <c r="C63" s="6" t="s">
        <v>163</v>
      </c>
      <c r="D63" s="112"/>
      <c r="E63" s="112"/>
      <c r="F63" s="10">
        <f t="shared" si="1"/>
        <v>368.40000000000003</v>
      </c>
      <c r="G63" s="108"/>
      <c r="H63" s="108"/>
      <c r="I63" s="112"/>
      <c r="J63" s="42"/>
      <c r="K63" s="6">
        <v>9.5</v>
      </c>
      <c r="L63" s="10">
        <v>3499.8</v>
      </c>
    </row>
    <row r="64" spans="1:12" ht="27" x14ac:dyDescent="0.2">
      <c r="A64" s="7" t="s">
        <v>164</v>
      </c>
      <c r="B64" s="6" t="s">
        <v>165</v>
      </c>
      <c r="C64" s="6" t="s">
        <v>166</v>
      </c>
      <c r="D64" s="112"/>
      <c r="E64" s="112"/>
      <c r="F64" s="10">
        <f t="shared" si="1"/>
        <v>368.40000000000003</v>
      </c>
      <c r="G64" s="108"/>
      <c r="H64" s="108"/>
      <c r="I64" s="112"/>
      <c r="J64" s="42"/>
      <c r="K64" s="6">
        <v>9.5</v>
      </c>
      <c r="L64" s="10">
        <v>3499.8</v>
      </c>
    </row>
    <row r="65" spans="1:18" ht="27" x14ac:dyDescent="0.2">
      <c r="A65" s="7" t="s">
        <v>377</v>
      </c>
      <c r="B65" s="6" t="s">
        <v>378</v>
      </c>
      <c r="C65" s="6" t="s">
        <v>379</v>
      </c>
      <c r="D65" s="112"/>
      <c r="E65" s="112"/>
      <c r="F65" s="10">
        <f t="shared" si="1"/>
        <v>368.40000000000003</v>
      </c>
      <c r="G65" s="108"/>
      <c r="H65" s="108"/>
      <c r="I65" s="112"/>
      <c r="J65" s="42"/>
      <c r="K65" s="6">
        <v>9.5</v>
      </c>
      <c r="L65" s="10">
        <v>3499.8</v>
      </c>
    </row>
    <row r="66" spans="1:18" ht="27" x14ac:dyDescent="0.2">
      <c r="A66" s="7" t="s">
        <v>833</v>
      </c>
      <c r="B66" s="6" t="s">
        <v>29</v>
      </c>
      <c r="C66" s="6" t="s">
        <v>834</v>
      </c>
      <c r="D66" s="112"/>
      <c r="E66" s="112"/>
      <c r="F66" s="10">
        <f t="shared" si="1"/>
        <v>368.40000000000003</v>
      </c>
      <c r="G66" s="108"/>
      <c r="H66" s="108"/>
      <c r="I66" s="112"/>
      <c r="J66" s="42"/>
      <c r="K66" s="6">
        <v>9.5</v>
      </c>
      <c r="L66" s="10">
        <v>3499.8</v>
      </c>
    </row>
    <row r="67" spans="1:18" ht="27" x14ac:dyDescent="0.2">
      <c r="A67" s="7" t="s">
        <v>835</v>
      </c>
      <c r="B67" s="6" t="s">
        <v>15</v>
      </c>
      <c r="C67" s="6" t="s">
        <v>836</v>
      </c>
      <c r="D67" s="6" t="s">
        <v>837</v>
      </c>
      <c r="E67" s="6" t="s">
        <v>132</v>
      </c>
      <c r="F67" s="10">
        <f t="shared" si="1"/>
        <v>614</v>
      </c>
      <c r="G67" s="12">
        <v>43320</v>
      </c>
      <c r="H67" s="12">
        <v>43322</v>
      </c>
      <c r="I67" s="6" t="s">
        <v>531</v>
      </c>
      <c r="J67" s="42">
        <v>2327.4</v>
      </c>
      <c r="K67" s="6">
        <v>2.5</v>
      </c>
      <c r="L67" s="10">
        <v>1535</v>
      </c>
    </row>
    <row r="68" spans="1:18" x14ac:dyDescent="0.2">
      <c r="A68" s="176"/>
      <c r="B68" s="177"/>
      <c r="C68" s="177"/>
      <c r="D68" s="1"/>
      <c r="E68" s="1"/>
      <c r="F68" s="1"/>
      <c r="G68" s="1"/>
      <c r="H68" s="1"/>
      <c r="I68" s="178" t="s">
        <v>92</v>
      </c>
      <c r="J68" s="179">
        <f>SUM(J4:J67)</f>
        <v>32671.889999999996</v>
      </c>
      <c r="K68" s="180">
        <f>SUM(K4:K67)</f>
        <v>262</v>
      </c>
      <c r="L68" s="179">
        <f>SUM(L4:L67)</f>
        <v>99318.800000000017</v>
      </c>
      <c r="M68" s="47"/>
      <c r="N68" s="47"/>
      <c r="O68" s="47"/>
      <c r="P68" s="47"/>
      <c r="Q68" s="47"/>
      <c r="R68" s="47"/>
    </row>
  </sheetData>
  <mergeCells count="104">
    <mergeCell ref="H7:H8"/>
    <mergeCell ref="I7:I8"/>
    <mergeCell ref="E13:E14"/>
    <mergeCell ref="G13:G14"/>
    <mergeCell ref="H13:H14"/>
    <mergeCell ref="I13:I14"/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4:D6"/>
    <mergeCell ref="E4:E6"/>
    <mergeCell ref="G4:G6"/>
    <mergeCell ref="H4:H6"/>
    <mergeCell ref="I4:I6"/>
    <mergeCell ref="D7:D8"/>
    <mergeCell ref="E7:E8"/>
    <mergeCell ref="D10:D12"/>
    <mergeCell ref="E10:E12"/>
    <mergeCell ref="G10:G12"/>
    <mergeCell ref="G7:G8"/>
    <mergeCell ref="H10:H12"/>
    <mergeCell ref="I10:I12"/>
    <mergeCell ref="D13:D14"/>
    <mergeCell ref="D15:D20"/>
    <mergeCell ref="E15:E20"/>
    <mergeCell ref="G15:G20"/>
    <mergeCell ref="H15:H20"/>
    <mergeCell ref="I15:I20"/>
    <mergeCell ref="D21:D25"/>
    <mergeCell ref="E21:E25"/>
    <mergeCell ref="G21:G25"/>
    <mergeCell ref="H21:H25"/>
    <mergeCell ref="I21:I25"/>
    <mergeCell ref="D26:D29"/>
    <mergeCell ref="E26:E29"/>
    <mergeCell ref="G26:G29"/>
    <mergeCell ref="H26:H29"/>
    <mergeCell ref="I26:I29"/>
    <mergeCell ref="D30:D31"/>
    <mergeCell ref="E30:E31"/>
    <mergeCell ref="G30:G31"/>
    <mergeCell ref="H30:H31"/>
    <mergeCell ref="I30:I31"/>
    <mergeCell ref="D32:D33"/>
    <mergeCell ref="E32:E33"/>
    <mergeCell ref="G32:G33"/>
    <mergeCell ref="H32:H33"/>
    <mergeCell ref="I32:I33"/>
    <mergeCell ref="D34:D35"/>
    <mergeCell ref="E34:E35"/>
    <mergeCell ref="G34:G35"/>
    <mergeCell ref="H34:H35"/>
    <mergeCell ref="I34:I35"/>
    <mergeCell ref="D36:D38"/>
    <mergeCell ref="E36:E38"/>
    <mergeCell ref="G36:G38"/>
    <mergeCell ref="H36:H38"/>
    <mergeCell ref="I36:I38"/>
    <mergeCell ref="D39:D41"/>
    <mergeCell ref="G39:G41"/>
    <mergeCell ref="H39:H41"/>
    <mergeCell ref="I39:I41"/>
    <mergeCell ref="D42:D43"/>
    <mergeCell ref="E42:E43"/>
    <mergeCell ref="G42:G43"/>
    <mergeCell ref="H42:H43"/>
    <mergeCell ref="I42:I43"/>
    <mergeCell ref="D44:D47"/>
    <mergeCell ref="E44:E47"/>
    <mergeCell ref="G44:G47"/>
    <mergeCell ref="H44:H47"/>
    <mergeCell ref="I44:I47"/>
    <mergeCell ref="D48:D49"/>
    <mergeCell ref="E48:E49"/>
    <mergeCell ref="G48:G49"/>
    <mergeCell ref="H48:H49"/>
    <mergeCell ref="I48:I49"/>
    <mergeCell ref="D50:D52"/>
    <mergeCell ref="E50:E52"/>
    <mergeCell ref="G50:G52"/>
    <mergeCell ref="H50:H52"/>
    <mergeCell ref="I50:I52"/>
    <mergeCell ref="D53:D55"/>
    <mergeCell ref="E53:E55"/>
    <mergeCell ref="G53:G55"/>
    <mergeCell ref="H53:H55"/>
    <mergeCell ref="I53:I55"/>
    <mergeCell ref="D56:D58"/>
    <mergeCell ref="E56:E58"/>
    <mergeCell ref="G56:G58"/>
    <mergeCell ref="H56:H58"/>
    <mergeCell ref="I56:I58"/>
    <mergeCell ref="D60:D66"/>
    <mergeCell ref="E60:E66"/>
    <mergeCell ref="G60:G66"/>
    <mergeCell ref="H60:H66"/>
    <mergeCell ref="I60:I66"/>
  </mergeCells>
  <pageMargins left="0.51180555555555496" right="0.51180555555555496" top="0.78749999999999998" bottom="0.78749999999999998" header="0.51180555555555496" footer="0.51180555555555496"/>
  <pageSetup paperSize="9" scale="95" firstPageNumber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8"/>
  <sheetViews>
    <sheetView zoomScaleNormal="100" zoomScalePageLayoutView="60" workbookViewId="0">
      <selection activeCell="L115" sqref="L115"/>
    </sheetView>
  </sheetViews>
  <sheetFormatPr defaultRowHeight="14.25" x14ac:dyDescent="0.2"/>
  <cols>
    <col min="1" max="1" width="17.875"/>
    <col min="2" max="2" width="9.5"/>
    <col min="3" max="3" width="8.75"/>
    <col min="4" max="4" width="17.5"/>
    <col min="5" max="5" width="8.375"/>
    <col min="6" max="8" width="8.75"/>
    <col min="9" max="9" width="9.75" customWidth="1"/>
    <col min="10" max="10" width="11.75"/>
    <col min="11" max="11" width="8.75"/>
    <col min="12" max="12" width="11.75"/>
    <col min="13" max="1025" width="8.75"/>
  </cols>
  <sheetData>
    <row r="1" spans="1:40" ht="18" customHeight="1" x14ac:dyDescent="0.2">
      <c r="A1" s="181" t="s">
        <v>838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40" ht="14.25" customHeight="1" x14ac:dyDescent="0.2">
      <c r="A2" s="182" t="s">
        <v>0</v>
      </c>
      <c r="B2" s="182" t="s">
        <v>1</v>
      </c>
      <c r="C2" s="182" t="s">
        <v>401</v>
      </c>
      <c r="D2" s="182" t="s">
        <v>3</v>
      </c>
      <c r="E2" s="182" t="s">
        <v>4</v>
      </c>
      <c r="F2" s="183" t="s">
        <v>5</v>
      </c>
      <c r="G2" s="182" t="s">
        <v>6</v>
      </c>
      <c r="H2" s="182"/>
      <c r="I2" s="182" t="s">
        <v>7</v>
      </c>
      <c r="J2" s="182"/>
      <c r="K2" s="182" t="s">
        <v>8</v>
      </c>
      <c r="L2" s="182"/>
    </row>
    <row r="3" spans="1:40" ht="39.75" customHeight="1" x14ac:dyDescent="0.2">
      <c r="A3" s="182"/>
      <c r="B3" s="182"/>
      <c r="C3" s="182"/>
      <c r="D3" s="182"/>
      <c r="E3" s="182"/>
      <c r="F3" s="183"/>
      <c r="G3" s="184" t="s">
        <v>9</v>
      </c>
      <c r="H3" s="184" t="s">
        <v>10</v>
      </c>
      <c r="I3" s="184" t="s">
        <v>11</v>
      </c>
      <c r="J3" s="185" t="s">
        <v>12</v>
      </c>
      <c r="K3" s="184" t="s">
        <v>13</v>
      </c>
      <c r="L3" s="184" t="s">
        <v>12</v>
      </c>
    </row>
    <row r="4" spans="1:40" ht="27" x14ac:dyDescent="0.2">
      <c r="A4" s="52" t="s">
        <v>770</v>
      </c>
      <c r="B4" s="52" t="s">
        <v>53</v>
      </c>
      <c r="C4" s="6">
        <v>5436</v>
      </c>
      <c r="D4" s="7" t="s">
        <v>839</v>
      </c>
      <c r="E4" s="6" t="s">
        <v>767</v>
      </c>
      <c r="F4" s="10">
        <f t="shared" ref="F4:F35" si="0">L4/K4</f>
        <v>614</v>
      </c>
      <c r="G4" s="12">
        <v>43314</v>
      </c>
      <c r="H4" s="12">
        <v>43317</v>
      </c>
      <c r="I4" s="6" t="s">
        <v>531</v>
      </c>
      <c r="J4" s="48">
        <v>1540.96</v>
      </c>
      <c r="K4" s="75">
        <v>3.5</v>
      </c>
      <c r="L4" s="10">
        <v>2149</v>
      </c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</row>
    <row r="5" spans="1:40" ht="27" x14ac:dyDescent="0.2">
      <c r="A5" s="52" t="s">
        <v>835</v>
      </c>
      <c r="B5" s="52" t="s">
        <v>15</v>
      </c>
      <c r="C5" s="6" t="s">
        <v>836</v>
      </c>
      <c r="D5" s="7" t="s">
        <v>841</v>
      </c>
      <c r="E5" s="6" t="s">
        <v>132</v>
      </c>
      <c r="F5" s="10">
        <f t="shared" si="0"/>
        <v>614</v>
      </c>
      <c r="G5" s="12">
        <v>43205</v>
      </c>
      <c r="H5" s="12">
        <v>43206</v>
      </c>
      <c r="I5" s="6" t="s">
        <v>531</v>
      </c>
      <c r="J5" s="48">
        <v>3480.6</v>
      </c>
      <c r="K5" s="75">
        <v>1.5</v>
      </c>
      <c r="L5" s="10">
        <v>921</v>
      </c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</row>
    <row r="6" spans="1:40" ht="27" x14ac:dyDescent="0.2">
      <c r="A6" s="52" t="s">
        <v>185</v>
      </c>
      <c r="B6" s="52" t="s">
        <v>53</v>
      </c>
      <c r="C6" s="6">
        <v>185</v>
      </c>
      <c r="D6" s="7" t="s">
        <v>839</v>
      </c>
      <c r="E6" s="6" t="s">
        <v>132</v>
      </c>
      <c r="F6" s="10">
        <f t="shared" si="0"/>
        <v>614</v>
      </c>
      <c r="G6" s="12">
        <v>43314</v>
      </c>
      <c r="H6" s="12">
        <v>43316</v>
      </c>
      <c r="I6" s="6" t="s">
        <v>531</v>
      </c>
      <c r="J6" s="48">
        <v>1688.96</v>
      </c>
      <c r="K6" s="186">
        <v>2.5</v>
      </c>
      <c r="L6" s="10">
        <v>1535</v>
      </c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</row>
    <row r="7" spans="1:40" ht="27" x14ac:dyDescent="0.2">
      <c r="A7" s="52" t="s">
        <v>154</v>
      </c>
      <c r="B7" s="52" t="s">
        <v>15</v>
      </c>
      <c r="C7" s="6">
        <v>310</v>
      </c>
      <c r="D7" s="7" t="s">
        <v>839</v>
      </c>
      <c r="E7" s="6" t="s">
        <v>767</v>
      </c>
      <c r="F7" s="10">
        <f t="shared" si="0"/>
        <v>614</v>
      </c>
      <c r="G7" s="12">
        <v>43314</v>
      </c>
      <c r="H7" s="12">
        <v>43317</v>
      </c>
      <c r="I7" s="6" t="s">
        <v>531</v>
      </c>
      <c r="J7" s="48">
        <v>2301.7600000000002</v>
      </c>
      <c r="K7" s="186">
        <v>3.5</v>
      </c>
      <c r="L7" s="10">
        <v>2149</v>
      </c>
      <c r="M7" s="49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</row>
    <row r="8" spans="1:40" ht="40.5" customHeight="1" x14ac:dyDescent="0.2">
      <c r="A8" s="52" t="s">
        <v>84</v>
      </c>
      <c r="B8" s="52" t="s">
        <v>29</v>
      </c>
      <c r="C8" s="6" t="s">
        <v>85</v>
      </c>
      <c r="D8" s="191" t="s">
        <v>842</v>
      </c>
      <c r="E8" s="140" t="s">
        <v>843</v>
      </c>
      <c r="F8" s="10">
        <f t="shared" si="0"/>
        <v>245.60000000000002</v>
      </c>
      <c r="G8" s="152">
        <v>43318</v>
      </c>
      <c r="H8" s="152">
        <v>43322</v>
      </c>
      <c r="I8" s="140" t="s">
        <v>1316</v>
      </c>
      <c r="J8" s="48">
        <v>0</v>
      </c>
      <c r="K8" s="186">
        <v>4.5</v>
      </c>
      <c r="L8" s="10">
        <v>1105.2</v>
      </c>
      <c r="M8" s="49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</row>
    <row r="9" spans="1:40" ht="27" x14ac:dyDescent="0.2">
      <c r="A9" s="52" t="s">
        <v>806</v>
      </c>
      <c r="B9" s="52" t="s">
        <v>776</v>
      </c>
      <c r="C9" s="6" t="s">
        <v>807</v>
      </c>
      <c r="D9" s="192"/>
      <c r="E9" s="142"/>
      <c r="F9" s="10">
        <f t="shared" si="0"/>
        <v>245.60000000000002</v>
      </c>
      <c r="G9" s="154"/>
      <c r="H9" s="154"/>
      <c r="I9" s="142"/>
      <c r="J9" s="48">
        <v>0</v>
      </c>
      <c r="K9" s="186">
        <v>4.5</v>
      </c>
      <c r="L9" s="10">
        <v>1105.2</v>
      </c>
      <c r="M9" s="49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</row>
    <row r="10" spans="1:40" ht="27" x14ac:dyDescent="0.2">
      <c r="A10" s="187" t="s">
        <v>816</v>
      </c>
      <c r="B10" s="52" t="s">
        <v>817</v>
      </c>
      <c r="C10" s="6" t="s">
        <v>818</v>
      </c>
      <c r="D10" s="7" t="s">
        <v>839</v>
      </c>
      <c r="E10" s="6" t="s">
        <v>767</v>
      </c>
      <c r="F10" s="10">
        <f t="shared" si="0"/>
        <v>245.6</v>
      </c>
      <c r="G10" s="12">
        <v>43314</v>
      </c>
      <c r="H10" s="12">
        <v>43317</v>
      </c>
      <c r="I10" s="6" t="s">
        <v>531</v>
      </c>
      <c r="J10" s="48">
        <v>2298.7600000000002</v>
      </c>
      <c r="K10" s="186">
        <v>3.5</v>
      </c>
      <c r="L10" s="10">
        <v>859.6</v>
      </c>
      <c r="M10" s="49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</row>
    <row r="11" spans="1:40" ht="40.5" customHeight="1" x14ac:dyDescent="0.2">
      <c r="A11" s="52" t="s">
        <v>255</v>
      </c>
      <c r="B11" s="52" t="s">
        <v>179</v>
      </c>
      <c r="C11" s="6" t="s">
        <v>256</v>
      </c>
      <c r="D11" s="191" t="s">
        <v>842</v>
      </c>
      <c r="E11" s="140" t="s">
        <v>845</v>
      </c>
      <c r="F11" s="10">
        <f t="shared" si="0"/>
        <v>258.06</v>
      </c>
      <c r="G11" s="152">
        <v>43318</v>
      </c>
      <c r="H11" s="152">
        <v>43320</v>
      </c>
      <c r="I11" s="140" t="s">
        <v>1316</v>
      </c>
      <c r="J11" s="48">
        <v>0</v>
      </c>
      <c r="K11" s="186">
        <v>2.5</v>
      </c>
      <c r="L11" s="10">
        <v>645.15</v>
      </c>
      <c r="M11" s="49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</row>
    <row r="12" spans="1:40" ht="27" x14ac:dyDescent="0.2">
      <c r="A12" s="52" t="s">
        <v>36</v>
      </c>
      <c r="B12" s="52" t="s">
        <v>29</v>
      </c>
      <c r="C12" s="6" t="s">
        <v>37</v>
      </c>
      <c r="D12" s="192"/>
      <c r="E12" s="142"/>
      <c r="F12" s="10">
        <f t="shared" si="0"/>
        <v>258.06</v>
      </c>
      <c r="G12" s="154"/>
      <c r="H12" s="154"/>
      <c r="I12" s="142"/>
      <c r="J12" s="48">
        <v>0</v>
      </c>
      <c r="K12" s="186">
        <v>2.5</v>
      </c>
      <c r="L12" s="10">
        <v>645.15</v>
      </c>
      <c r="M12" s="49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</row>
    <row r="13" spans="1:40" ht="40.5" customHeight="1" x14ac:dyDescent="0.2">
      <c r="A13" s="52" t="s">
        <v>846</v>
      </c>
      <c r="B13" s="52" t="s">
        <v>245</v>
      </c>
      <c r="C13" s="6">
        <v>2809</v>
      </c>
      <c r="D13" s="191" t="s">
        <v>847</v>
      </c>
      <c r="E13" s="140" t="s">
        <v>848</v>
      </c>
      <c r="F13" s="10">
        <f t="shared" si="0"/>
        <v>368.4</v>
      </c>
      <c r="G13" s="152">
        <v>43319</v>
      </c>
      <c r="H13" s="152">
        <v>43323</v>
      </c>
      <c r="I13" s="140" t="s">
        <v>531</v>
      </c>
      <c r="J13" s="48">
        <v>0</v>
      </c>
      <c r="K13" s="186">
        <v>4.5</v>
      </c>
      <c r="L13" s="10">
        <v>1657.8</v>
      </c>
      <c r="M13" s="49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</row>
    <row r="14" spans="1:40" ht="27" x14ac:dyDescent="0.2">
      <c r="A14" s="52" t="s">
        <v>796</v>
      </c>
      <c r="B14" s="188" t="s">
        <v>797</v>
      </c>
      <c r="C14" s="76" t="s">
        <v>798</v>
      </c>
      <c r="D14" s="192"/>
      <c r="E14" s="142"/>
      <c r="F14" s="10">
        <f t="shared" si="0"/>
        <v>368.4</v>
      </c>
      <c r="G14" s="154"/>
      <c r="H14" s="154"/>
      <c r="I14" s="142"/>
      <c r="J14" s="48">
        <v>3006.38</v>
      </c>
      <c r="K14" s="186">
        <v>4.5</v>
      </c>
      <c r="L14" s="10">
        <v>1657.8</v>
      </c>
      <c r="M14" s="49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</row>
    <row r="15" spans="1:40" ht="40.5" x14ac:dyDescent="0.2">
      <c r="A15" s="52" t="s">
        <v>849</v>
      </c>
      <c r="B15" s="52" t="s">
        <v>194</v>
      </c>
      <c r="C15" s="6"/>
      <c r="D15" s="7" t="s">
        <v>850</v>
      </c>
      <c r="E15" s="6" t="s">
        <v>196</v>
      </c>
      <c r="F15" s="10" t="e">
        <f t="shared" si="0"/>
        <v>#DIV/0!</v>
      </c>
      <c r="G15" s="12">
        <v>43321</v>
      </c>
      <c r="H15" s="12">
        <v>43324</v>
      </c>
      <c r="I15" s="6" t="s">
        <v>531</v>
      </c>
      <c r="J15" s="48">
        <v>2938.4</v>
      </c>
      <c r="K15" s="186">
        <v>0</v>
      </c>
      <c r="L15" s="10">
        <v>0</v>
      </c>
      <c r="M15" s="49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</row>
    <row r="16" spans="1:40" ht="27" x14ac:dyDescent="0.2">
      <c r="A16" s="52" t="s">
        <v>851</v>
      </c>
      <c r="B16" s="52" t="s">
        <v>53</v>
      </c>
      <c r="C16" s="6" t="s">
        <v>852</v>
      </c>
      <c r="D16" s="7" t="s">
        <v>853</v>
      </c>
      <c r="E16" s="6" t="s">
        <v>55</v>
      </c>
      <c r="F16" s="10">
        <f t="shared" si="0"/>
        <v>614</v>
      </c>
      <c r="G16" s="12">
        <v>43339</v>
      </c>
      <c r="H16" s="12">
        <v>43309</v>
      </c>
      <c r="I16" s="6" t="s">
        <v>854</v>
      </c>
      <c r="J16" s="48">
        <v>0</v>
      </c>
      <c r="K16" s="186">
        <v>1.5</v>
      </c>
      <c r="L16" s="10">
        <v>921</v>
      </c>
      <c r="M16" s="49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 ht="40.5" x14ac:dyDescent="0.2">
      <c r="A17" s="52" t="s">
        <v>696</v>
      </c>
      <c r="B17" s="52" t="s">
        <v>29</v>
      </c>
      <c r="C17" s="6" t="s">
        <v>697</v>
      </c>
      <c r="D17" s="7" t="s">
        <v>855</v>
      </c>
      <c r="E17" s="6" t="s">
        <v>856</v>
      </c>
      <c r="F17" s="10">
        <f t="shared" si="0"/>
        <v>245.6</v>
      </c>
      <c r="G17" s="12">
        <v>43325</v>
      </c>
      <c r="H17" s="12">
        <v>43327</v>
      </c>
      <c r="I17" s="6" t="s">
        <v>844</v>
      </c>
      <c r="J17" s="48">
        <v>0</v>
      </c>
      <c r="K17" s="186">
        <v>2.5</v>
      </c>
      <c r="L17" s="10">
        <v>614</v>
      </c>
      <c r="M17" s="49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</row>
    <row r="18" spans="1:40" ht="40.5" x14ac:dyDescent="0.2">
      <c r="A18" s="52" t="s">
        <v>255</v>
      </c>
      <c r="B18" s="52" t="s">
        <v>179</v>
      </c>
      <c r="C18" s="6" t="s">
        <v>256</v>
      </c>
      <c r="D18" s="7" t="s">
        <v>855</v>
      </c>
      <c r="E18" s="6" t="s">
        <v>527</v>
      </c>
      <c r="F18" s="10">
        <f t="shared" si="0"/>
        <v>245.6</v>
      </c>
      <c r="G18" s="12">
        <v>43325</v>
      </c>
      <c r="H18" s="12">
        <v>43327</v>
      </c>
      <c r="I18" s="6" t="s">
        <v>844</v>
      </c>
      <c r="J18" s="48">
        <v>0</v>
      </c>
      <c r="K18" s="186">
        <v>2.5</v>
      </c>
      <c r="L18" s="10">
        <v>614</v>
      </c>
      <c r="M18" s="49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 ht="27" x14ac:dyDescent="0.2">
      <c r="A19" s="52" t="s">
        <v>84</v>
      </c>
      <c r="B19" s="52" t="s">
        <v>29</v>
      </c>
      <c r="C19" s="6" t="s">
        <v>85</v>
      </c>
      <c r="D19" s="7"/>
      <c r="E19" s="12"/>
      <c r="F19" s="10">
        <f t="shared" si="0"/>
        <v>245.6</v>
      </c>
      <c r="G19" s="12"/>
      <c r="H19" s="12"/>
      <c r="I19" s="6"/>
      <c r="J19" s="48">
        <v>0</v>
      </c>
      <c r="K19" s="186">
        <v>2.5</v>
      </c>
      <c r="L19" s="10">
        <v>614</v>
      </c>
      <c r="M19" s="49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</row>
    <row r="20" spans="1:40" ht="27" x14ac:dyDescent="0.2">
      <c r="A20" s="52" t="s">
        <v>857</v>
      </c>
      <c r="B20" s="52" t="s">
        <v>15</v>
      </c>
      <c r="C20" s="6">
        <v>367</v>
      </c>
      <c r="D20" s="7" t="s">
        <v>858</v>
      </c>
      <c r="E20" s="6" t="s">
        <v>132</v>
      </c>
      <c r="F20" s="10">
        <f t="shared" si="0"/>
        <v>614</v>
      </c>
      <c r="G20" s="12">
        <v>43318</v>
      </c>
      <c r="H20" s="12">
        <v>43322</v>
      </c>
      <c r="I20" s="6" t="s">
        <v>531</v>
      </c>
      <c r="J20" s="48">
        <v>2718.4</v>
      </c>
      <c r="K20" s="186">
        <v>4.5</v>
      </c>
      <c r="L20" s="10">
        <v>2763</v>
      </c>
      <c r="M20" s="49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 ht="40.5" x14ac:dyDescent="0.2">
      <c r="A21" s="187" t="s">
        <v>675</v>
      </c>
      <c r="B21" s="52" t="s">
        <v>671</v>
      </c>
      <c r="C21" s="6" t="s">
        <v>676</v>
      </c>
      <c r="D21" s="7" t="s">
        <v>859</v>
      </c>
      <c r="E21" s="6" t="s">
        <v>706</v>
      </c>
      <c r="F21" s="10">
        <f t="shared" si="0"/>
        <v>245.6</v>
      </c>
      <c r="G21" s="12">
        <v>43293</v>
      </c>
      <c r="H21" s="12">
        <v>43300</v>
      </c>
      <c r="I21" s="6" t="s">
        <v>844</v>
      </c>
      <c r="J21" s="48">
        <v>0</v>
      </c>
      <c r="K21" s="186">
        <v>7.5</v>
      </c>
      <c r="L21" s="10">
        <v>1842</v>
      </c>
      <c r="M21" s="49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 ht="54" x14ac:dyDescent="0.2">
      <c r="A22" s="52" t="s">
        <v>86</v>
      </c>
      <c r="B22" s="52" t="s">
        <v>87</v>
      </c>
      <c r="C22" s="6" t="s">
        <v>88</v>
      </c>
      <c r="D22" s="7" t="s">
        <v>860</v>
      </c>
      <c r="E22" s="6" t="s">
        <v>729</v>
      </c>
      <c r="F22" s="10">
        <f t="shared" si="0"/>
        <v>245.6</v>
      </c>
      <c r="G22" s="12">
        <v>43264</v>
      </c>
      <c r="H22" s="12">
        <v>43269</v>
      </c>
      <c r="I22" s="6" t="s">
        <v>844</v>
      </c>
      <c r="J22" s="48">
        <v>0</v>
      </c>
      <c r="K22" s="186">
        <v>5.5</v>
      </c>
      <c r="L22" s="10">
        <v>1350.8</v>
      </c>
      <c r="M22" s="49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</row>
    <row r="23" spans="1:40" ht="27" x14ac:dyDescent="0.2">
      <c r="A23" s="52" t="s">
        <v>857</v>
      </c>
      <c r="B23" s="52" t="s">
        <v>15</v>
      </c>
      <c r="C23" s="6">
        <v>367</v>
      </c>
      <c r="D23" s="7" t="s">
        <v>861</v>
      </c>
      <c r="E23" s="6" t="s">
        <v>132</v>
      </c>
      <c r="F23" s="10">
        <f t="shared" si="0"/>
        <v>614</v>
      </c>
      <c r="G23" s="12">
        <v>43213</v>
      </c>
      <c r="H23" s="12">
        <v>43215</v>
      </c>
      <c r="I23" s="6" t="s">
        <v>531</v>
      </c>
      <c r="J23" s="48">
        <v>3748.4</v>
      </c>
      <c r="K23" s="186">
        <v>2.5</v>
      </c>
      <c r="L23" s="10">
        <v>1535</v>
      </c>
      <c r="M23" s="49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</row>
    <row r="24" spans="1:40" ht="27" x14ac:dyDescent="0.2">
      <c r="A24" s="52" t="s">
        <v>569</v>
      </c>
      <c r="B24" s="52" t="s">
        <v>570</v>
      </c>
      <c r="C24" s="6">
        <v>32158</v>
      </c>
      <c r="D24" s="7" t="s">
        <v>861</v>
      </c>
      <c r="E24" s="6" t="s">
        <v>132</v>
      </c>
      <c r="F24" s="10">
        <f t="shared" si="0"/>
        <v>368.40000000000003</v>
      </c>
      <c r="G24" s="12">
        <v>43205</v>
      </c>
      <c r="H24" s="12">
        <v>43206</v>
      </c>
      <c r="I24" s="6" t="s">
        <v>531</v>
      </c>
      <c r="J24" s="48">
        <v>3621.4</v>
      </c>
      <c r="K24" s="186">
        <v>1.5</v>
      </c>
      <c r="L24" s="10">
        <v>552.6</v>
      </c>
      <c r="M24" s="49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</row>
    <row r="25" spans="1:40" ht="27" x14ac:dyDescent="0.2">
      <c r="A25" s="52" t="s">
        <v>317</v>
      </c>
      <c r="B25" s="52" t="s">
        <v>44</v>
      </c>
      <c r="C25" s="6" t="s">
        <v>318</v>
      </c>
      <c r="D25" s="7" t="s">
        <v>862</v>
      </c>
      <c r="E25" s="6" t="s">
        <v>543</v>
      </c>
      <c r="F25" s="10">
        <f t="shared" si="0"/>
        <v>277.65999999999997</v>
      </c>
      <c r="G25" s="12">
        <v>43201</v>
      </c>
      <c r="H25" s="12">
        <v>43203</v>
      </c>
      <c r="I25" s="6" t="s">
        <v>531</v>
      </c>
      <c r="J25" s="48">
        <v>529.9</v>
      </c>
      <c r="K25" s="186">
        <v>2.5</v>
      </c>
      <c r="L25" s="10">
        <v>694.15</v>
      </c>
      <c r="M25" s="49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</row>
    <row r="26" spans="1:40" x14ac:dyDescent="0.2">
      <c r="A26" s="52" t="s">
        <v>863</v>
      </c>
      <c r="B26" s="52"/>
      <c r="C26" s="6"/>
      <c r="D26" s="7" t="s">
        <v>864</v>
      </c>
      <c r="E26" s="6" t="s">
        <v>132</v>
      </c>
      <c r="F26" s="10">
        <f t="shared" si="0"/>
        <v>614</v>
      </c>
      <c r="G26" s="12">
        <v>43319</v>
      </c>
      <c r="H26" s="12">
        <v>43320</v>
      </c>
      <c r="I26" s="6" t="s">
        <v>531</v>
      </c>
      <c r="J26" s="48">
        <v>1934.13</v>
      </c>
      <c r="K26" s="186">
        <v>1.5</v>
      </c>
      <c r="L26" s="10">
        <v>921</v>
      </c>
      <c r="M26" s="49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</row>
    <row r="27" spans="1:40" ht="27" x14ac:dyDescent="0.2">
      <c r="A27" s="52" t="s">
        <v>330</v>
      </c>
      <c r="B27" s="52" t="s">
        <v>15</v>
      </c>
      <c r="C27" s="6" t="s">
        <v>331</v>
      </c>
      <c r="D27" s="7" t="s">
        <v>864</v>
      </c>
      <c r="E27" s="6" t="s">
        <v>132</v>
      </c>
      <c r="F27" s="10">
        <f t="shared" si="0"/>
        <v>614</v>
      </c>
      <c r="G27" s="12">
        <v>43319</v>
      </c>
      <c r="H27" s="12">
        <v>43320</v>
      </c>
      <c r="I27" s="6" t="s">
        <v>531</v>
      </c>
      <c r="J27" s="48">
        <v>829.54</v>
      </c>
      <c r="K27" s="186">
        <v>1.5</v>
      </c>
      <c r="L27" s="10">
        <v>921</v>
      </c>
      <c r="M27" s="49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</row>
    <row r="28" spans="1:40" ht="40.5" x14ac:dyDescent="0.2">
      <c r="A28" s="52" t="s">
        <v>763</v>
      </c>
      <c r="B28" s="52" t="s">
        <v>764</v>
      </c>
      <c r="C28" s="6" t="s">
        <v>765</v>
      </c>
      <c r="D28" s="7" t="s">
        <v>865</v>
      </c>
      <c r="E28" s="6" t="s">
        <v>866</v>
      </c>
      <c r="F28" s="10">
        <f t="shared" si="0"/>
        <v>368.4</v>
      </c>
      <c r="G28" s="12">
        <v>43328</v>
      </c>
      <c r="H28" s="12">
        <v>43330</v>
      </c>
      <c r="I28" s="6" t="s">
        <v>531</v>
      </c>
      <c r="J28" s="48">
        <v>1297.8800000000001</v>
      </c>
      <c r="K28" s="186">
        <v>2.5</v>
      </c>
      <c r="L28" s="10">
        <v>921</v>
      </c>
      <c r="M28" s="49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</row>
    <row r="29" spans="1:40" ht="40.5" x14ac:dyDescent="0.2">
      <c r="A29" s="52" t="s">
        <v>867</v>
      </c>
      <c r="B29" s="52" t="s">
        <v>87</v>
      </c>
      <c r="C29" s="6">
        <v>88331</v>
      </c>
      <c r="D29" s="7" t="s">
        <v>865</v>
      </c>
      <c r="E29" s="6" t="s">
        <v>866</v>
      </c>
      <c r="F29" s="10">
        <f t="shared" si="0"/>
        <v>368.4</v>
      </c>
      <c r="G29" s="12">
        <v>43328</v>
      </c>
      <c r="H29" s="12">
        <v>43330</v>
      </c>
      <c r="I29" s="6"/>
      <c r="J29" s="48">
        <v>0</v>
      </c>
      <c r="K29" s="186">
        <v>2.5</v>
      </c>
      <c r="L29" s="10">
        <v>921</v>
      </c>
      <c r="M29" s="50" t="s">
        <v>868</v>
      </c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</row>
    <row r="30" spans="1:40" ht="40.5" x14ac:dyDescent="0.2">
      <c r="A30" s="52" t="s">
        <v>302</v>
      </c>
      <c r="B30" s="52" t="s">
        <v>29</v>
      </c>
      <c r="C30" s="6" t="s">
        <v>303</v>
      </c>
      <c r="D30" s="7" t="s">
        <v>842</v>
      </c>
      <c r="E30" s="6" t="s">
        <v>869</v>
      </c>
      <c r="F30" s="10">
        <f t="shared" si="0"/>
        <v>245.60000000000002</v>
      </c>
      <c r="G30" s="12">
        <v>43327</v>
      </c>
      <c r="H30" s="12">
        <v>43331</v>
      </c>
      <c r="I30" s="6" t="s">
        <v>1316</v>
      </c>
      <c r="J30" s="48">
        <v>0</v>
      </c>
      <c r="K30" s="186">
        <v>4.5</v>
      </c>
      <c r="L30" s="10">
        <v>1105.2</v>
      </c>
      <c r="M30" s="49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</row>
    <row r="31" spans="1:40" ht="27" x14ac:dyDescent="0.2">
      <c r="A31" s="52" t="s">
        <v>392</v>
      </c>
      <c r="B31" s="52" t="s">
        <v>15</v>
      </c>
      <c r="C31" s="6" t="s">
        <v>393</v>
      </c>
      <c r="D31" s="7" t="s">
        <v>858</v>
      </c>
      <c r="E31" s="6" t="s">
        <v>132</v>
      </c>
      <c r="F31" s="10">
        <f t="shared" si="0"/>
        <v>1023.3333333333334</v>
      </c>
      <c r="G31" s="12">
        <v>43320</v>
      </c>
      <c r="H31" s="12">
        <v>43324</v>
      </c>
      <c r="I31" s="6" t="s">
        <v>531</v>
      </c>
      <c r="J31" s="48">
        <v>2248.4</v>
      </c>
      <c r="K31" s="186">
        <v>1.5</v>
      </c>
      <c r="L31" s="10">
        <v>1535</v>
      </c>
      <c r="M31" s="49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</row>
    <row r="32" spans="1:40" ht="27" x14ac:dyDescent="0.2">
      <c r="A32" s="52" t="s">
        <v>851</v>
      </c>
      <c r="B32" s="52" t="s">
        <v>53</v>
      </c>
      <c r="C32" s="6" t="s">
        <v>852</v>
      </c>
      <c r="D32" s="7" t="s">
        <v>853</v>
      </c>
      <c r="E32" s="6" t="s">
        <v>55</v>
      </c>
      <c r="F32" s="10">
        <f t="shared" si="0"/>
        <v>614</v>
      </c>
      <c r="G32" s="12">
        <v>43308</v>
      </c>
      <c r="H32" s="12">
        <v>43309</v>
      </c>
      <c r="I32" s="6" t="s">
        <v>1316</v>
      </c>
      <c r="J32" s="48">
        <v>0</v>
      </c>
      <c r="K32" s="186">
        <v>1.5</v>
      </c>
      <c r="L32" s="10">
        <v>921</v>
      </c>
      <c r="M32" s="49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</row>
    <row r="33" spans="1:40" ht="27" x14ac:dyDescent="0.2">
      <c r="A33" s="52" t="s">
        <v>185</v>
      </c>
      <c r="B33" s="52" t="s">
        <v>53</v>
      </c>
      <c r="C33" s="6">
        <v>185</v>
      </c>
      <c r="D33" s="7" t="s">
        <v>858</v>
      </c>
      <c r="E33" s="6" t="s">
        <v>132</v>
      </c>
      <c r="F33" s="10">
        <f t="shared" si="0"/>
        <v>614</v>
      </c>
      <c r="G33" s="12">
        <v>43320</v>
      </c>
      <c r="H33" s="12">
        <v>43323</v>
      </c>
      <c r="I33" s="6" t="s">
        <v>531</v>
      </c>
      <c r="J33" s="48">
        <v>2718.4</v>
      </c>
      <c r="K33" s="186">
        <v>3.5</v>
      </c>
      <c r="L33" s="10">
        <v>2149</v>
      </c>
      <c r="M33" s="49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</row>
    <row r="34" spans="1:40" ht="54" customHeight="1" x14ac:dyDescent="0.2">
      <c r="A34" s="52" t="s">
        <v>38</v>
      </c>
      <c r="B34" s="52" t="s">
        <v>29</v>
      </c>
      <c r="C34" s="6" t="s">
        <v>39</v>
      </c>
      <c r="D34" s="111" t="s">
        <v>855</v>
      </c>
      <c r="E34" s="112" t="s">
        <v>870</v>
      </c>
      <c r="F34" s="10">
        <f t="shared" si="0"/>
        <v>368.4</v>
      </c>
      <c r="G34" s="108">
        <v>43311</v>
      </c>
      <c r="H34" s="108">
        <v>43315</v>
      </c>
      <c r="I34" s="112" t="s">
        <v>1316</v>
      </c>
      <c r="J34" s="48">
        <v>0</v>
      </c>
      <c r="K34" s="186">
        <v>4.5</v>
      </c>
      <c r="L34" s="10">
        <v>1657.8</v>
      </c>
      <c r="M34" s="49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</row>
    <row r="35" spans="1:40" ht="27" x14ac:dyDescent="0.2">
      <c r="A35" s="52" t="s">
        <v>255</v>
      </c>
      <c r="B35" s="52" t="s">
        <v>179</v>
      </c>
      <c r="C35" s="6" t="s">
        <v>256</v>
      </c>
      <c r="D35" s="111"/>
      <c r="E35" s="112"/>
      <c r="F35" s="10">
        <f t="shared" si="0"/>
        <v>368.4</v>
      </c>
      <c r="G35" s="108"/>
      <c r="H35" s="108"/>
      <c r="I35" s="112"/>
      <c r="J35" s="48">
        <v>0</v>
      </c>
      <c r="K35" s="186">
        <v>4.5</v>
      </c>
      <c r="L35" s="10">
        <v>1657.8</v>
      </c>
      <c r="M35" s="49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</row>
    <row r="36" spans="1:40" ht="27" x14ac:dyDescent="0.2">
      <c r="A36" s="52" t="s">
        <v>827</v>
      </c>
      <c r="B36" s="52" t="s">
        <v>87</v>
      </c>
      <c r="C36" s="6" t="s">
        <v>828</v>
      </c>
      <c r="D36" s="111"/>
      <c r="E36" s="112"/>
      <c r="F36" s="10">
        <f t="shared" ref="F36:F67" si="1">L36/K36</f>
        <v>368.4</v>
      </c>
      <c r="G36" s="108"/>
      <c r="H36" s="108"/>
      <c r="I36" s="112"/>
      <c r="J36" s="48">
        <v>0</v>
      </c>
      <c r="K36" s="186">
        <v>4.5</v>
      </c>
      <c r="L36" s="10">
        <v>1657.8</v>
      </c>
      <c r="M36" s="49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</row>
    <row r="37" spans="1:40" ht="40.5" customHeight="1" x14ac:dyDescent="0.2">
      <c r="A37" s="52" t="s">
        <v>108</v>
      </c>
      <c r="B37" s="52" t="s">
        <v>109</v>
      </c>
      <c r="C37" s="6" t="s">
        <v>110</v>
      </c>
      <c r="D37" s="111" t="s">
        <v>871</v>
      </c>
      <c r="E37" s="112" t="s">
        <v>132</v>
      </c>
      <c r="F37" s="10">
        <f t="shared" si="1"/>
        <v>368.40000000000003</v>
      </c>
      <c r="G37" s="108">
        <v>43326</v>
      </c>
      <c r="H37" s="108">
        <v>43329</v>
      </c>
      <c r="I37" s="112" t="s">
        <v>531</v>
      </c>
      <c r="J37" s="48">
        <v>3395.4</v>
      </c>
      <c r="K37" s="186">
        <v>3.5</v>
      </c>
      <c r="L37" s="10">
        <v>1289.4000000000001</v>
      </c>
      <c r="M37" s="49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</row>
    <row r="38" spans="1:40" ht="27" x14ac:dyDescent="0.2">
      <c r="A38" s="52" t="s">
        <v>796</v>
      </c>
      <c r="B38" s="188" t="s">
        <v>797</v>
      </c>
      <c r="C38" s="76" t="s">
        <v>798</v>
      </c>
      <c r="D38" s="111"/>
      <c r="E38" s="112"/>
      <c r="F38" s="10">
        <f t="shared" si="1"/>
        <v>368.40000000000003</v>
      </c>
      <c r="G38" s="108"/>
      <c r="H38" s="108"/>
      <c r="I38" s="112"/>
      <c r="J38" s="48">
        <v>3395.4</v>
      </c>
      <c r="K38" s="186">
        <v>3.5</v>
      </c>
      <c r="L38" s="10">
        <v>1289.4000000000001</v>
      </c>
      <c r="M38" s="49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</row>
    <row r="39" spans="1:40" ht="27" x14ac:dyDescent="0.2">
      <c r="A39" s="52" t="s">
        <v>800</v>
      </c>
      <c r="B39" s="52" t="s">
        <v>801</v>
      </c>
      <c r="C39" s="6" t="s">
        <v>802</v>
      </c>
      <c r="D39" s="111"/>
      <c r="E39" s="112"/>
      <c r="F39" s="10">
        <f t="shared" si="1"/>
        <v>368.40000000000003</v>
      </c>
      <c r="G39" s="108"/>
      <c r="H39" s="108"/>
      <c r="I39" s="112"/>
      <c r="J39" s="48">
        <v>3395.4</v>
      </c>
      <c r="K39" s="186">
        <v>3.5</v>
      </c>
      <c r="L39" s="10">
        <v>1289.4000000000001</v>
      </c>
      <c r="M39" s="49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</row>
    <row r="40" spans="1:40" ht="40.5" x14ac:dyDescent="0.2">
      <c r="A40" s="52" t="s">
        <v>770</v>
      </c>
      <c r="B40" s="52" t="s">
        <v>53</v>
      </c>
      <c r="C40" s="6">
        <v>5436</v>
      </c>
      <c r="D40" s="7" t="s">
        <v>872</v>
      </c>
      <c r="E40" s="6" t="s">
        <v>866</v>
      </c>
      <c r="F40" s="10">
        <f t="shared" si="1"/>
        <v>614</v>
      </c>
      <c r="G40" s="12">
        <v>43328</v>
      </c>
      <c r="H40" s="12">
        <v>43330</v>
      </c>
      <c r="I40" s="6" t="s">
        <v>531</v>
      </c>
      <c r="J40" s="48">
        <v>902.88</v>
      </c>
      <c r="K40" s="186">
        <v>2.5</v>
      </c>
      <c r="L40" s="10">
        <v>1535</v>
      </c>
      <c r="M40" s="49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</row>
    <row r="41" spans="1:40" ht="27" x14ac:dyDescent="0.2">
      <c r="A41" s="52" t="s">
        <v>770</v>
      </c>
      <c r="B41" s="52" t="s">
        <v>53</v>
      </c>
      <c r="C41" s="6">
        <v>5436</v>
      </c>
      <c r="D41" s="111" t="s">
        <v>873</v>
      </c>
      <c r="E41" s="112" t="s">
        <v>132</v>
      </c>
      <c r="F41" s="10">
        <f t="shared" si="1"/>
        <v>1440</v>
      </c>
      <c r="G41" s="108">
        <v>43331</v>
      </c>
      <c r="H41" s="108">
        <v>43334</v>
      </c>
      <c r="I41" s="112" t="s">
        <v>531</v>
      </c>
      <c r="J41" s="48">
        <v>3395.4</v>
      </c>
      <c r="K41" s="186">
        <v>3.5</v>
      </c>
      <c r="L41" s="10">
        <v>5040</v>
      </c>
      <c r="M41" s="49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</row>
    <row r="42" spans="1:40" ht="27" x14ac:dyDescent="0.2">
      <c r="A42" s="52" t="s">
        <v>772</v>
      </c>
      <c r="B42" s="52" t="s">
        <v>773</v>
      </c>
      <c r="C42" s="6" t="s">
        <v>774</v>
      </c>
      <c r="D42" s="111"/>
      <c r="E42" s="112"/>
      <c r="F42" s="10">
        <f t="shared" si="1"/>
        <v>900</v>
      </c>
      <c r="G42" s="108"/>
      <c r="H42" s="108"/>
      <c r="I42" s="112"/>
      <c r="J42" s="48">
        <v>3395.4</v>
      </c>
      <c r="K42" s="186">
        <v>3.5</v>
      </c>
      <c r="L42" s="10">
        <v>3150</v>
      </c>
      <c r="M42" s="49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</row>
    <row r="43" spans="1:40" ht="27" x14ac:dyDescent="0.2">
      <c r="A43" s="187" t="s">
        <v>816</v>
      </c>
      <c r="B43" s="52" t="s">
        <v>817</v>
      </c>
      <c r="C43" s="6" t="s">
        <v>818</v>
      </c>
      <c r="D43" s="111"/>
      <c r="E43" s="112"/>
      <c r="F43" s="10">
        <f t="shared" si="1"/>
        <v>900</v>
      </c>
      <c r="G43" s="108"/>
      <c r="H43" s="108"/>
      <c r="I43" s="112"/>
      <c r="J43" s="48">
        <v>3395.4</v>
      </c>
      <c r="K43" s="186">
        <v>3.5</v>
      </c>
      <c r="L43" s="10">
        <v>3150</v>
      </c>
      <c r="M43" s="49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</row>
    <row r="44" spans="1:40" ht="40.5" x14ac:dyDescent="0.2">
      <c r="A44" s="52" t="s">
        <v>874</v>
      </c>
      <c r="B44" s="52" t="s">
        <v>721</v>
      </c>
      <c r="C44" s="6" t="s">
        <v>875</v>
      </c>
      <c r="D44" s="7" t="s">
        <v>876</v>
      </c>
      <c r="E44" s="6" t="s">
        <v>869</v>
      </c>
      <c r="F44" s="10">
        <f t="shared" si="1"/>
        <v>368.4</v>
      </c>
      <c r="G44" s="12">
        <v>43326</v>
      </c>
      <c r="H44" s="12">
        <v>43328</v>
      </c>
      <c r="I44" s="6" t="s">
        <v>1316</v>
      </c>
      <c r="J44" s="48">
        <v>0</v>
      </c>
      <c r="K44" s="186">
        <v>2.5</v>
      </c>
      <c r="L44" s="10">
        <v>921</v>
      </c>
      <c r="M44" s="49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</row>
    <row r="45" spans="1:40" ht="27" x14ac:dyDescent="0.2">
      <c r="A45" s="52" t="s">
        <v>14</v>
      </c>
      <c r="B45" s="52" t="s">
        <v>15</v>
      </c>
      <c r="C45" s="6" t="s">
        <v>16</v>
      </c>
      <c r="D45" s="111" t="s">
        <v>171</v>
      </c>
      <c r="E45" s="112" t="s">
        <v>18</v>
      </c>
      <c r="F45" s="10">
        <f t="shared" si="1"/>
        <v>614</v>
      </c>
      <c r="G45" s="108">
        <v>43325</v>
      </c>
      <c r="H45" s="108">
        <v>43329</v>
      </c>
      <c r="I45" s="112" t="s">
        <v>1316</v>
      </c>
      <c r="J45" s="48">
        <v>0</v>
      </c>
      <c r="K45" s="186">
        <v>4.5</v>
      </c>
      <c r="L45" s="10">
        <v>2763</v>
      </c>
      <c r="M45" s="49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</row>
    <row r="46" spans="1:40" ht="27" x14ac:dyDescent="0.2">
      <c r="A46" s="52" t="s">
        <v>22</v>
      </c>
      <c r="B46" s="52" t="s">
        <v>23</v>
      </c>
      <c r="C46" s="6" t="s">
        <v>24</v>
      </c>
      <c r="D46" s="111"/>
      <c r="E46" s="112"/>
      <c r="F46" s="10">
        <f t="shared" si="1"/>
        <v>368.4</v>
      </c>
      <c r="G46" s="108"/>
      <c r="H46" s="108"/>
      <c r="I46" s="112"/>
      <c r="J46" s="48">
        <v>0</v>
      </c>
      <c r="K46" s="186">
        <v>4.5</v>
      </c>
      <c r="L46" s="10">
        <v>1657.8</v>
      </c>
      <c r="M46" s="49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</row>
    <row r="47" spans="1:40" ht="27" x14ac:dyDescent="0.2">
      <c r="A47" s="52" t="s">
        <v>25</v>
      </c>
      <c r="B47" s="52" t="s">
        <v>26</v>
      </c>
      <c r="C47" s="6" t="s">
        <v>27</v>
      </c>
      <c r="D47" s="111"/>
      <c r="E47" s="112"/>
      <c r="F47" s="10">
        <f t="shared" si="1"/>
        <v>368.4</v>
      </c>
      <c r="G47" s="108"/>
      <c r="H47" s="108"/>
      <c r="I47" s="112"/>
      <c r="J47" s="48">
        <v>0</v>
      </c>
      <c r="K47" s="186">
        <v>4.5</v>
      </c>
      <c r="L47" s="10">
        <v>1657.8</v>
      </c>
      <c r="M47" s="49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</row>
    <row r="48" spans="1:40" ht="67.5" customHeight="1" x14ac:dyDescent="0.2">
      <c r="A48" s="52" t="s">
        <v>84</v>
      </c>
      <c r="B48" s="52" t="s">
        <v>29</v>
      </c>
      <c r="C48" s="6" t="s">
        <v>85</v>
      </c>
      <c r="D48" s="111" t="s">
        <v>855</v>
      </c>
      <c r="E48" s="112" t="s">
        <v>877</v>
      </c>
      <c r="F48" s="10">
        <f t="shared" si="1"/>
        <v>360</v>
      </c>
      <c r="G48" s="108">
        <v>43331</v>
      </c>
      <c r="H48" s="108">
        <v>43338</v>
      </c>
      <c r="I48" s="112" t="s">
        <v>531</v>
      </c>
      <c r="J48" s="48">
        <v>0</v>
      </c>
      <c r="K48" s="186">
        <v>7.5</v>
      </c>
      <c r="L48" s="10">
        <v>2700</v>
      </c>
      <c r="M48" s="49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</row>
    <row r="49" spans="1:40" ht="27" x14ac:dyDescent="0.2">
      <c r="A49" s="52" t="s">
        <v>806</v>
      </c>
      <c r="B49" s="52" t="s">
        <v>776</v>
      </c>
      <c r="C49" s="6" t="s">
        <v>807</v>
      </c>
      <c r="D49" s="111"/>
      <c r="E49" s="112"/>
      <c r="F49" s="10">
        <f t="shared" si="1"/>
        <v>360</v>
      </c>
      <c r="G49" s="108"/>
      <c r="H49" s="108"/>
      <c r="I49" s="112"/>
      <c r="J49" s="48">
        <v>0</v>
      </c>
      <c r="K49" s="186">
        <v>7.5</v>
      </c>
      <c r="L49" s="10">
        <v>2700</v>
      </c>
      <c r="M49" s="49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</row>
    <row r="50" spans="1:40" ht="27" x14ac:dyDescent="0.2">
      <c r="A50" s="52" t="s">
        <v>46</v>
      </c>
      <c r="B50" s="52" t="s">
        <v>47</v>
      </c>
      <c r="C50" s="6" t="s">
        <v>48</v>
      </c>
      <c r="D50" s="111"/>
      <c r="E50" s="112"/>
      <c r="F50" s="10">
        <f t="shared" si="1"/>
        <v>360</v>
      </c>
      <c r="G50" s="108"/>
      <c r="H50" s="108"/>
      <c r="I50" s="112"/>
      <c r="J50" s="48">
        <v>0</v>
      </c>
      <c r="K50" s="186">
        <v>7.5</v>
      </c>
      <c r="L50" s="10">
        <v>2700</v>
      </c>
      <c r="M50" s="49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</row>
    <row r="51" spans="1:40" ht="40.5" x14ac:dyDescent="0.2">
      <c r="A51" s="187" t="s">
        <v>816</v>
      </c>
      <c r="B51" s="52" t="s">
        <v>817</v>
      </c>
      <c r="C51" s="6" t="s">
        <v>818</v>
      </c>
      <c r="D51" s="7" t="s">
        <v>879</v>
      </c>
      <c r="E51" s="6" t="s">
        <v>866</v>
      </c>
      <c r="F51" s="10">
        <f t="shared" si="1"/>
        <v>368.4</v>
      </c>
      <c r="G51" s="12">
        <v>43328</v>
      </c>
      <c r="H51" s="12">
        <v>43238</v>
      </c>
      <c r="I51" s="6" t="s">
        <v>840</v>
      </c>
      <c r="J51" s="48">
        <v>1288.8800000000001</v>
      </c>
      <c r="K51" s="186">
        <v>2.5</v>
      </c>
      <c r="L51" s="10">
        <v>921</v>
      </c>
      <c r="M51" s="49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</row>
    <row r="52" spans="1:40" ht="54" x14ac:dyDescent="0.2">
      <c r="A52" s="52" t="s">
        <v>709</v>
      </c>
      <c r="B52" s="52" t="s">
        <v>245</v>
      </c>
      <c r="C52" s="6">
        <v>32646</v>
      </c>
      <c r="D52" s="7" t="s">
        <v>880</v>
      </c>
      <c r="E52" s="6" t="s">
        <v>132</v>
      </c>
      <c r="F52" s="10">
        <f t="shared" si="1"/>
        <v>800</v>
      </c>
      <c r="G52" s="12">
        <v>43331</v>
      </c>
      <c r="H52" s="12">
        <v>43335</v>
      </c>
      <c r="I52" s="6" t="s">
        <v>840</v>
      </c>
      <c r="J52" s="48">
        <v>3395.4</v>
      </c>
      <c r="K52" s="186">
        <v>4.5</v>
      </c>
      <c r="L52" s="10">
        <v>3600</v>
      </c>
      <c r="M52" s="49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</row>
    <row r="53" spans="1:40" ht="27" x14ac:dyDescent="0.2">
      <c r="A53" s="52" t="s">
        <v>52</v>
      </c>
      <c r="B53" s="52" t="s">
        <v>53</v>
      </c>
      <c r="C53" s="6">
        <v>5703</v>
      </c>
      <c r="D53" s="111" t="s">
        <v>881</v>
      </c>
      <c r="E53" s="112" t="s">
        <v>882</v>
      </c>
      <c r="F53" s="10">
        <f t="shared" si="1"/>
        <v>614</v>
      </c>
      <c r="G53" s="108">
        <v>43318</v>
      </c>
      <c r="H53" s="108">
        <v>43321</v>
      </c>
      <c r="I53" s="112" t="s">
        <v>410</v>
      </c>
      <c r="J53" s="48">
        <v>0</v>
      </c>
      <c r="K53" s="186">
        <v>3.5</v>
      </c>
      <c r="L53" s="10">
        <v>2149</v>
      </c>
      <c r="M53" s="49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</row>
    <row r="54" spans="1:40" ht="27" x14ac:dyDescent="0.2">
      <c r="A54" s="52" t="s">
        <v>883</v>
      </c>
      <c r="B54" s="52" t="s">
        <v>15</v>
      </c>
      <c r="C54" s="6">
        <v>15385</v>
      </c>
      <c r="D54" s="111"/>
      <c r="E54" s="112"/>
      <c r="F54" s="10">
        <f t="shared" si="1"/>
        <v>614</v>
      </c>
      <c r="G54" s="108"/>
      <c r="H54" s="108"/>
      <c r="I54" s="112"/>
      <c r="J54" s="48">
        <v>0</v>
      </c>
      <c r="K54" s="186">
        <v>3.5</v>
      </c>
      <c r="L54" s="10">
        <v>2149</v>
      </c>
      <c r="M54" s="49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</row>
    <row r="55" spans="1:40" x14ac:dyDescent="0.2">
      <c r="A55" s="52" t="s">
        <v>884</v>
      </c>
      <c r="B55" s="52" t="s">
        <v>885</v>
      </c>
      <c r="C55" s="6">
        <v>32816</v>
      </c>
      <c r="D55" s="111"/>
      <c r="E55" s="112"/>
      <c r="F55" s="10">
        <f t="shared" si="1"/>
        <v>368.40000000000003</v>
      </c>
      <c r="G55" s="108"/>
      <c r="H55" s="108"/>
      <c r="I55" s="112"/>
      <c r="J55" s="48">
        <v>0</v>
      </c>
      <c r="K55" s="186">
        <v>3.5</v>
      </c>
      <c r="L55" s="10">
        <v>1289.4000000000001</v>
      </c>
      <c r="M55" s="49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</row>
    <row r="56" spans="1:40" ht="27" x14ac:dyDescent="0.2">
      <c r="A56" s="52" t="s">
        <v>886</v>
      </c>
      <c r="B56" s="52" t="s">
        <v>887</v>
      </c>
      <c r="C56" s="6">
        <v>69523</v>
      </c>
      <c r="D56" s="111"/>
      <c r="E56" s="112"/>
      <c r="F56" s="10">
        <f t="shared" si="1"/>
        <v>368.40000000000003</v>
      </c>
      <c r="G56" s="108"/>
      <c r="H56" s="108"/>
      <c r="I56" s="112"/>
      <c r="J56" s="48">
        <v>0</v>
      </c>
      <c r="K56" s="186">
        <v>3.5</v>
      </c>
      <c r="L56" s="10">
        <v>1289.4000000000001</v>
      </c>
      <c r="M56" s="49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</row>
    <row r="57" spans="1:40" ht="27" x14ac:dyDescent="0.2">
      <c r="A57" s="52" t="s">
        <v>68</v>
      </c>
      <c r="B57" s="52" t="s">
        <v>69</v>
      </c>
      <c r="C57" s="6" t="s">
        <v>70</v>
      </c>
      <c r="D57" s="111"/>
      <c r="E57" s="112"/>
      <c r="F57" s="10">
        <f t="shared" si="1"/>
        <v>368.40000000000003</v>
      </c>
      <c r="G57" s="108"/>
      <c r="H57" s="108"/>
      <c r="I57" s="112"/>
      <c r="J57" s="48">
        <v>0</v>
      </c>
      <c r="K57" s="186">
        <v>3.5</v>
      </c>
      <c r="L57" s="10">
        <v>1289.4000000000001</v>
      </c>
      <c r="M57" s="49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</row>
    <row r="58" spans="1:40" ht="27" x14ac:dyDescent="0.2">
      <c r="A58" s="52" t="s">
        <v>888</v>
      </c>
      <c r="B58" s="52" t="s">
        <v>87</v>
      </c>
      <c r="C58" s="6">
        <v>83518</v>
      </c>
      <c r="D58" s="111"/>
      <c r="E58" s="112"/>
      <c r="F58" s="10">
        <f t="shared" si="1"/>
        <v>368.40000000000003</v>
      </c>
      <c r="G58" s="108"/>
      <c r="H58" s="108"/>
      <c r="I58" s="112"/>
      <c r="J58" s="48">
        <v>0</v>
      </c>
      <c r="K58" s="186">
        <v>3.5</v>
      </c>
      <c r="L58" s="10">
        <v>1289.4000000000001</v>
      </c>
      <c r="M58" s="49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</row>
    <row r="59" spans="1:40" x14ac:dyDescent="0.2">
      <c r="A59" s="52" t="s">
        <v>889</v>
      </c>
      <c r="B59" s="52" t="s">
        <v>245</v>
      </c>
      <c r="C59" s="6">
        <v>1795</v>
      </c>
      <c r="D59" s="111" t="s">
        <v>890</v>
      </c>
      <c r="E59" s="112" t="s">
        <v>132</v>
      </c>
      <c r="F59" s="10">
        <f t="shared" si="1"/>
        <v>368.4</v>
      </c>
      <c r="G59" s="108">
        <v>43320</v>
      </c>
      <c r="H59" s="108">
        <v>43322</v>
      </c>
      <c r="I59" s="112" t="s">
        <v>531</v>
      </c>
      <c r="J59" s="48">
        <v>3480.6</v>
      </c>
      <c r="K59" s="186">
        <v>2.5</v>
      </c>
      <c r="L59" s="10">
        <v>921</v>
      </c>
      <c r="M59" s="49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</row>
    <row r="60" spans="1:40" ht="27" x14ac:dyDescent="0.2">
      <c r="A60" s="52" t="s">
        <v>569</v>
      </c>
      <c r="B60" s="52" t="s">
        <v>570</v>
      </c>
      <c r="C60" s="6">
        <v>32158</v>
      </c>
      <c r="D60" s="111"/>
      <c r="E60" s="112"/>
      <c r="F60" s="10">
        <f t="shared" si="1"/>
        <v>368.4</v>
      </c>
      <c r="G60" s="108"/>
      <c r="H60" s="108"/>
      <c r="I60" s="112"/>
      <c r="J60" s="48">
        <v>3480.6</v>
      </c>
      <c r="K60" s="186">
        <v>2.5</v>
      </c>
      <c r="L60" s="10">
        <v>921</v>
      </c>
      <c r="M60" s="49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</row>
    <row r="61" spans="1:40" ht="27" x14ac:dyDescent="0.2">
      <c r="A61" s="52" t="s">
        <v>596</v>
      </c>
      <c r="B61" s="52" t="s">
        <v>245</v>
      </c>
      <c r="C61" s="6" t="s">
        <v>598</v>
      </c>
      <c r="D61" s="111"/>
      <c r="E61" s="112"/>
      <c r="F61" s="10">
        <f t="shared" si="1"/>
        <v>368.4</v>
      </c>
      <c r="G61" s="108"/>
      <c r="H61" s="108"/>
      <c r="I61" s="112"/>
      <c r="J61" s="48">
        <v>3480.6</v>
      </c>
      <c r="K61" s="186">
        <v>2.5</v>
      </c>
      <c r="L61" s="10">
        <v>921</v>
      </c>
      <c r="M61" s="49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</row>
    <row r="62" spans="1:40" ht="27" x14ac:dyDescent="0.2">
      <c r="A62" s="52" t="s">
        <v>891</v>
      </c>
      <c r="B62" s="52" t="s">
        <v>892</v>
      </c>
      <c r="C62" s="6">
        <v>33499</v>
      </c>
      <c r="D62" s="111"/>
      <c r="E62" s="112"/>
      <c r="F62" s="10">
        <f t="shared" si="1"/>
        <v>368.4</v>
      </c>
      <c r="G62" s="108"/>
      <c r="H62" s="108"/>
      <c r="I62" s="112"/>
      <c r="J62" s="48">
        <v>3480.6</v>
      </c>
      <c r="K62" s="186">
        <v>2.5</v>
      </c>
      <c r="L62" s="10">
        <v>921</v>
      </c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</row>
    <row r="63" spans="1:40" ht="40.5" x14ac:dyDescent="0.2">
      <c r="A63" s="52" t="s">
        <v>808</v>
      </c>
      <c r="B63" s="52" t="s">
        <v>245</v>
      </c>
      <c r="C63" s="6" t="s">
        <v>809</v>
      </c>
      <c r="D63" s="7" t="s">
        <v>893</v>
      </c>
      <c r="E63" s="6" t="s">
        <v>866</v>
      </c>
      <c r="F63" s="10">
        <f t="shared" si="1"/>
        <v>122.8</v>
      </c>
      <c r="G63" s="12">
        <v>43328</v>
      </c>
      <c r="H63" s="12">
        <v>43330</v>
      </c>
      <c r="I63" s="6" t="s">
        <v>531</v>
      </c>
      <c r="J63" s="48">
        <v>1288.8800000000001</v>
      </c>
      <c r="K63" s="186">
        <v>2.5</v>
      </c>
      <c r="L63" s="10">
        <v>307</v>
      </c>
      <c r="M63" s="49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</row>
    <row r="64" spans="1:40" ht="27" x14ac:dyDescent="0.2">
      <c r="A64" s="52" t="s">
        <v>350</v>
      </c>
      <c r="B64" s="52" t="s">
        <v>15</v>
      </c>
      <c r="C64" s="6">
        <v>3329</v>
      </c>
      <c r="D64" s="111" t="s">
        <v>894</v>
      </c>
      <c r="E64" s="112" t="s">
        <v>132</v>
      </c>
      <c r="F64" s="10">
        <f t="shared" si="1"/>
        <v>1440</v>
      </c>
      <c r="G64" s="108">
        <v>43331</v>
      </c>
      <c r="H64" s="108">
        <v>43334</v>
      </c>
      <c r="I64" s="112" t="s">
        <v>531</v>
      </c>
      <c r="J64" s="48">
        <v>3108.4</v>
      </c>
      <c r="K64" s="186">
        <v>3.5</v>
      </c>
      <c r="L64" s="10">
        <v>5040</v>
      </c>
      <c r="M64" s="49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</row>
    <row r="65" spans="1:40" ht="40.5" x14ac:dyDescent="0.2">
      <c r="A65" s="52" t="s">
        <v>895</v>
      </c>
      <c r="B65" s="52" t="s">
        <v>896</v>
      </c>
      <c r="C65" s="6" t="s">
        <v>897</v>
      </c>
      <c r="D65" s="111"/>
      <c r="E65" s="112"/>
      <c r="F65" s="10">
        <f t="shared" si="1"/>
        <v>800</v>
      </c>
      <c r="G65" s="108"/>
      <c r="H65" s="108"/>
      <c r="I65" s="112"/>
      <c r="J65" s="48">
        <v>3108.4</v>
      </c>
      <c r="K65" s="186">
        <v>3.5</v>
      </c>
      <c r="L65" s="10">
        <v>2800</v>
      </c>
      <c r="M65" s="49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</row>
    <row r="66" spans="1:40" ht="27" x14ac:dyDescent="0.2">
      <c r="A66" s="52" t="s">
        <v>185</v>
      </c>
      <c r="B66" s="52" t="s">
        <v>53</v>
      </c>
      <c r="C66" s="6">
        <v>185</v>
      </c>
      <c r="D66" s="111" t="s">
        <v>898</v>
      </c>
      <c r="E66" s="112" t="s">
        <v>132</v>
      </c>
      <c r="F66" s="10">
        <f t="shared" si="1"/>
        <v>1440</v>
      </c>
      <c r="G66" s="108">
        <v>43334</v>
      </c>
      <c r="H66" s="108">
        <v>43336</v>
      </c>
      <c r="I66" s="112" t="s">
        <v>531</v>
      </c>
      <c r="J66" s="48">
        <v>1511.32</v>
      </c>
      <c r="K66" s="186">
        <v>2.5</v>
      </c>
      <c r="L66" s="10">
        <v>3600</v>
      </c>
      <c r="M66" s="49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</row>
    <row r="67" spans="1:40" ht="40.5" x14ac:dyDescent="0.2">
      <c r="A67" s="52" t="s">
        <v>429</v>
      </c>
      <c r="B67" s="52" t="s">
        <v>430</v>
      </c>
      <c r="C67" s="6">
        <v>382</v>
      </c>
      <c r="D67" s="111"/>
      <c r="E67" s="112"/>
      <c r="F67" s="10">
        <f t="shared" si="1"/>
        <v>1440</v>
      </c>
      <c r="G67" s="108"/>
      <c r="H67" s="108"/>
      <c r="I67" s="112"/>
      <c r="J67" s="48">
        <v>2507.42</v>
      </c>
      <c r="K67" s="186">
        <v>2.5</v>
      </c>
      <c r="L67" s="10">
        <v>3600</v>
      </c>
      <c r="M67" s="49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</row>
    <row r="68" spans="1:40" ht="24" customHeight="1" x14ac:dyDescent="0.2">
      <c r="A68" s="52" t="s">
        <v>899</v>
      </c>
      <c r="B68" s="52" t="s">
        <v>900</v>
      </c>
      <c r="C68" s="6" t="s">
        <v>901</v>
      </c>
      <c r="D68" s="111" t="s">
        <v>880</v>
      </c>
      <c r="E68" s="112" t="s">
        <v>132</v>
      </c>
      <c r="F68" s="10">
        <f t="shared" ref="F68:F99" si="2">L68/K68</f>
        <v>900</v>
      </c>
      <c r="G68" s="108">
        <v>43332</v>
      </c>
      <c r="H68" s="108">
        <v>43334</v>
      </c>
      <c r="I68" s="112" t="s">
        <v>531</v>
      </c>
      <c r="J68" s="48">
        <v>3329.4</v>
      </c>
      <c r="K68" s="186">
        <v>2.5</v>
      </c>
      <c r="L68" s="10">
        <v>2250</v>
      </c>
      <c r="M68" s="49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</row>
    <row r="69" spans="1:40" ht="27" x14ac:dyDescent="0.2">
      <c r="A69" s="52" t="s">
        <v>902</v>
      </c>
      <c r="B69" s="52" t="s">
        <v>776</v>
      </c>
      <c r="C69" s="6">
        <v>33989</v>
      </c>
      <c r="D69" s="111"/>
      <c r="E69" s="112"/>
      <c r="F69" s="10">
        <f t="shared" si="2"/>
        <v>900</v>
      </c>
      <c r="G69" s="108"/>
      <c r="H69" s="108"/>
      <c r="I69" s="112"/>
      <c r="J69" s="48">
        <v>3329.4</v>
      </c>
      <c r="K69" s="186">
        <v>2.5</v>
      </c>
      <c r="L69" s="10">
        <v>2250</v>
      </c>
      <c r="M69" s="49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</row>
    <row r="70" spans="1:40" ht="27" x14ac:dyDescent="0.2">
      <c r="A70" s="52" t="s">
        <v>128</v>
      </c>
      <c r="B70" s="52" t="s">
        <v>15</v>
      </c>
      <c r="C70" s="6" t="s">
        <v>130</v>
      </c>
      <c r="D70" s="7" t="s">
        <v>903</v>
      </c>
      <c r="E70" s="6" t="s">
        <v>132</v>
      </c>
      <c r="F70" s="10">
        <f t="shared" si="2"/>
        <v>1140</v>
      </c>
      <c r="G70" s="12">
        <v>43339</v>
      </c>
      <c r="H70" s="12">
        <v>43341</v>
      </c>
      <c r="I70" s="6" t="s">
        <v>531</v>
      </c>
      <c r="J70" s="48">
        <v>3230.32</v>
      </c>
      <c r="K70" s="186">
        <v>2.5</v>
      </c>
      <c r="L70" s="10">
        <v>2850</v>
      </c>
      <c r="M70" s="49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</row>
    <row r="71" spans="1:40" ht="27" x14ac:dyDescent="0.2">
      <c r="A71" s="52" t="s">
        <v>333</v>
      </c>
      <c r="B71" s="52" t="s">
        <v>15</v>
      </c>
      <c r="C71" s="6" t="s">
        <v>334</v>
      </c>
      <c r="D71" s="7" t="s">
        <v>904</v>
      </c>
      <c r="E71" s="6" t="s">
        <v>132</v>
      </c>
      <c r="F71" s="10">
        <f t="shared" si="2"/>
        <v>1140</v>
      </c>
      <c r="G71" s="12">
        <v>43339</v>
      </c>
      <c r="H71" s="12">
        <v>43343</v>
      </c>
      <c r="I71" s="6" t="s">
        <v>531</v>
      </c>
      <c r="J71" s="48">
        <v>3461.32</v>
      </c>
      <c r="K71" s="186">
        <v>4.5</v>
      </c>
      <c r="L71" s="10">
        <v>5130</v>
      </c>
      <c r="M71" s="49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</row>
    <row r="72" spans="1:40" ht="27" x14ac:dyDescent="0.2">
      <c r="A72" s="52" t="s">
        <v>52</v>
      </c>
      <c r="B72" s="52" t="s">
        <v>53</v>
      </c>
      <c r="C72" s="6">
        <v>5703</v>
      </c>
      <c r="D72" s="7" t="s">
        <v>904</v>
      </c>
      <c r="E72" s="6" t="s">
        <v>132</v>
      </c>
      <c r="F72" s="10">
        <f t="shared" si="2"/>
        <v>1140</v>
      </c>
      <c r="G72" s="12">
        <v>43339</v>
      </c>
      <c r="H72" s="12">
        <v>43342</v>
      </c>
      <c r="I72" s="6" t="s">
        <v>531</v>
      </c>
      <c r="J72" s="48">
        <v>3375.64</v>
      </c>
      <c r="K72" s="186">
        <v>3.5</v>
      </c>
      <c r="L72" s="10">
        <v>3990</v>
      </c>
      <c r="M72" s="49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</row>
    <row r="73" spans="1:40" ht="54" x14ac:dyDescent="0.2">
      <c r="A73" s="52" t="s">
        <v>76</v>
      </c>
      <c r="B73" s="52" t="s">
        <v>15</v>
      </c>
      <c r="C73" s="6">
        <v>266</v>
      </c>
      <c r="D73" s="7" t="s">
        <v>905</v>
      </c>
      <c r="E73" s="6" t="s">
        <v>132</v>
      </c>
      <c r="F73" s="10">
        <f t="shared" si="2"/>
        <v>1140</v>
      </c>
      <c r="G73" s="12">
        <v>43338</v>
      </c>
      <c r="H73" s="12">
        <v>43341</v>
      </c>
      <c r="I73" s="6" t="s">
        <v>531</v>
      </c>
      <c r="J73" s="48">
        <v>2042.43</v>
      </c>
      <c r="K73" s="186">
        <v>3.5</v>
      </c>
      <c r="L73" s="10">
        <v>3990</v>
      </c>
      <c r="M73" s="49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</row>
    <row r="74" spans="1:40" ht="25.35" customHeight="1" x14ac:dyDescent="0.2">
      <c r="A74" s="52" t="s">
        <v>108</v>
      </c>
      <c r="B74" s="52" t="s">
        <v>109</v>
      </c>
      <c r="C74" s="6" t="s">
        <v>110</v>
      </c>
      <c r="D74" s="136" t="s">
        <v>906</v>
      </c>
      <c r="E74" s="112" t="s">
        <v>132</v>
      </c>
      <c r="F74" s="10">
        <f t="shared" si="2"/>
        <v>900</v>
      </c>
      <c r="G74" s="108">
        <v>43338</v>
      </c>
      <c r="H74" s="108">
        <v>43341</v>
      </c>
      <c r="I74" s="112" t="s">
        <v>531</v>
      </c>
      <c r="J74" s="48">
        <v>1862.54</v>
      </c>
      <c r="K74" s="186">
        <v>3.5</v>
      </c>
      <c r="L74" s="10">
        <v>3150</v>
      </c>
      <c r="M74" s="49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</row>
    <row r="75" spans="1:40" ht="27" x14ac:dyDescent="0.2">
      <c r="A75" s="52" t="s">
        <v>800</v>
      </c>
      <c r="B75" s="52" t="s">
        <v>801</v>
      </c>
      <c r="C75" s="6" t="s">
        <v>802</v>
      </c>
      <c r="D75" s="136"/>
      <c r="E75" s="112"/>
      <c r="F75" s="10">
        <f t="shared" si="2"/>
        <v>900</v>
      </c>
      <c r="G75" s="108"/>
      <c r="H75" s="108"/>
      <c r="I75" s="112"/>
      <c r="J75" s="48">
        <v>1805.88</v>
      </c>
      <c r="K75" s="186">
        <v>3.5</v>
      </c>
      <c r="L75" s="10">
        <v>3150</v>
      </c>
      <c r="M75" s="49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</row>
    <row r="76" spans="1:40" ht="27" x14ac:dyDescent="0.2">
      <c r="A76" s="52" t="s">
        <v>846</v>
      </c>
      <c r="B76" s="52" t="s">
        <v>245</v>
      </c>
      <c r="C76" s="6">
        <v>2809</v>
      </c>
      <c r="D76" s="136"/>
      <c r="E76" s="112"/>
      <c r="F76" s="10">
        <f t="shared" si="2"/>
        <v>900</v>
      </c>
      <c r="G76" s="108"/>
      <c r="H76" s="108"/>
      <c r="I76" s="112"/>
      <c r="J76" s="48">
        <v>1862.54</v>
      </c>
      <c r="K76" s="186">
        <v>3.5</v>
      </c>
      <c r="L76" s="10">
        <v>3150</v>
      </c>
      <c r="M76" s="49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</row>
    <row r="77" spans="1:40" ht="27" x14ac:dyDescent="0.2">
      <c r="A77" s="52" t="s">
        <v>796</v>
      </c>
      <c r="B77" s="188" t="s">
        <v>797</v>
      </c>
      <c r="C77" s="76" t="s">
        <v>798</v>
      </c>
      <c r="D77" s="136"/>
      <c r="E77" s="112"/>
      <c r="F77" s="10">
        <f t="shared" si="2"/>
        <v>900</v>
      </c>
      <c r="G77" s="108"/>
      <c r="H77" s="108"/>
      <c r="I77" s="112"/>
      <c r="J77" s="48">
        <v>2042.43</v>
      </c>
      <c r="K77" s="186">
        <v>3.5</v>
      </c>
      <c r="L77" s="10">
        <v>3150</v>
      </c>
      <c r="M77" s="49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</row>
    <row r="78" spans="1:40" ht="27" x14ac:dyDescent="0.2">
      <c r="A78" s="52" t="s">
        <v>788</v>
      </c>
      <c r="B78" s="52" t="s">
        <v>789</v>
      </c>
      <c r="C78" s="6" t="s">
        <v>790</v>
      </c>
      <c r="D78" s="7" t="s">
        <v>907</v>
      </c>
      <c r="E78" s="6" t="s">
        <v>737</v>
      </c>
      <c r="F78" s="10">
        <f t="shared" si="2"/>
        <v>1440</v>
      </c>
      <c r="G78" s="12">
        <v>43332</v>
      </c>
      <c r="H78" s="12">
        <v>43335</v>
      </c>
      <c r="I78" s="6" t="s">
        <v>531</v>
      </c>
      <c r="J78" s="48">
        <v>1922.34</v>
      </c>
      <c r="K78" s="186">
        <v>3.5</v>
      </c>
      <c r="L78" s="10">
        <v>5040</v>
      </c>
      <c r="M78" s="49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</row>
    <row r="79" spans="1:40" ht="40.5" x14ac:dyDescent="0.2">
      <c r="A79" s="52" t="s">
        <v>86</v>
      </c>
      <c r="B79" s="52" t="s">
        <v>87</v>
      </c>
      <c r="C79" s="6" t="s">
        <v>88</v>
      </c>
      <c r="D79" s="7" t="s">
        <v>908</v>
      </c>
      <c r="E79" s="6" t="s">
        <v>845</v>
      </c>
      <c r="F79" s="10">
        <f t="shared" si="2"/>
        <v>245.6</v>
      </c>
      <c r="G79" s="12">
        <v>43242</v>
      </c>
      <c r="H79" s="12">
        <v>43250</v>
      </c>
      <c r="I79" s="6" t="s">
        <v>1316</v>
      </c>
      <c r="J79" s="48">
        <v>0</v>
      </c>
      <c r="K79" s="186">
        <v>8.5</v>
      </c>
      <c r="L79" s="10">
        <v>2087.6</v>
      </c>
      <c r="M79" s="49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</row>
    <row r="80" spans="1:40" ht="40.5" x14ac:dyDescent="0.2">
      <c r="A80" s="52" t="s">
        <v>185</v>
      </c>
      <c r="B80" s="52" t="s">
        <v>53</v>
      </c>
      <c r="C80" s="6">
        <v>185</v>
      </c>
      <c r="D80" s="7" t="s">
        <v>909</v>
      </c>
      <c r="E80" s="6" t="s">
        <v>132</v>
      </c>
      <c r="F80" s="10">
        <f t="shared" si="2"/>
        <v>1140</v>
      </c>
      <c r="G80" s="12">
        <v>43339</v>
      </c>
      <c r="H80" s="12">
        <v>43342</v>
      </c>
      <c r="I80" s="6" t="s">
        <v>531</v>
      </c>
      <c r="J80" s="48">
        <v>3406.42</v>
      </c>
      <c r="K80" s="186">
        <v>3.5</v>
      </c>
      <c r="L80" s="10">
        <v>3990</v>
      </c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</row>
    <row r="81" spans="1:40" ht="40.5" x14ac:dyDescent="0.2">
      <c r="A81" s="52" t="s">
        <v>910</v>
      </c>
      <c r="B81" s="52" t="s">
        <v>53</v>
      </c>
      <c r="C81" s="6">
        <v>221</v>
      </c>
      <c r="D81" s="7" t="s">
        <v>909</v>
      </c>
      <c r="E81" s="6" t="s">
        <v>132</v>
      </c>
      <c r="F81" s="10">
        <f t="shared" si="2"/>
        <v>1140</v>
      </c>
      <c r="G81" s="12">
        <v>43339</v>
      </c>
      <c r="H81" s="12">
        <v>43343</v>
      </c>
      <c r="I81" s="6" t="s">
        <v>531</v>
      </c>
      <c r="J81" s="48">
        <v>3461.32</v>
      </c>
      <c r="K81" s="186">
        <v>4.5</v>
      </c>
      <c r="L81" s="10">
        <v>5130</v>
      </c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</row>
    <row r="82" spans="1:40" ht="40.5" x14ac:dyDescent="0.2">
      <c r="A82" s="52" t="s">
        <v>911</v>
      </c>
      <c r="B82" s="52" t="s">
        <v>15</v>
      </c>
      <c r="C82" s="6">
        <v>17086</v>
      </c>
      <c r="D82" s="7" t="s">
        <v>912</v>
      </c>
      <c r="E82" s="6" t="s">
        <v>866</v>
      </c>
      <c r="F82" s="10">
        <f t="shared" si="2"/>
        <v>1140</v>
      </c>
      <c r="G82" s="12">
        <v>43341</v>
      </c>
      <c r="H82" s="12">
        <v>43344</v>
      </c>
      <c r="I82" s="6" t="s">
        <v>531</v>
      </c>
      <c r="J82" s="48">
        <v>1445.88</v>
      </c>
      <c r="K82" s="186">
        <v>1.5</v>
      </c>
      <c r="L82" s="10">
        <v>1710</v>
      </c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</row>
    <row r="83" spans="1:40" ht="27" x14ac:dyDescent="0.2">
      <c r="A83" s="52" t="s">
        <v>913</v>
      </c>
      <c r="B83" s="52" t="s">
        <v>15</v>
      </c>
      <c r="C83" s="6" t="s">
        <v>914</v>
      </c>
      <c r="D83" s="7" t="s">
        <v>912</v>
      </c>
      <c r="E83" s="6" t="s">
        <v>866</v>
      </c>
      <c r="F83" s="10">
        <f t="shared" si="2"/>
        <v>1140</v>
      </c>
      <c r="G83" s="12">
        <v>43341</v>
      </c>
      <c r="H83" s="12">
        <v>43345</v>
      </c>
      <c r="I83" s="6" t="s">
        <v>531</v>
      </c>
      <c r="J83" s="48">
        <f>1491.34+62.54</f>
        <v>1553.8799999999999</v>
      </c>
      <c r="K83" s="186">
        <v>3.5</v>
      </c>
      <c r="L83" s="10">
        <v>3990</v>
      </c>
      <c r="M83" s="49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</row>
    <row r="84" spans="1:40" ht="27" x14ac:dyDescent="0.2">
      <c r="A84" s="52" t="s">
        <v>915</v>
      </c>
      <c r="B84" s="52" t="s">
        <v>15</v>
      </c>
      <c r="C84" s="6" t="s">
        <v>916</v>
      </c>
      <c r="D84" s="7" t="s">
        <v>912</v>
      </c>
      <c r="E84" s="6" t="s">
        <v>866</v>
      </c>
      <c r="F84" s="10">
        <f t="shared" si="2"/>
        <v>1140</v>
      </c>
      <c r="G84" s="12">
        <v>43341</v>
      </c>
      <c r="H84" s="12">
        <v>43345</v>
      </c>
      <c r="I84" s="6" t="s">
        <v>531</v>
      </c>
      <c r="J84" s="48">
        <f>1491.34+62.54</f>
        <v>1553.8799999999999</v>
      </c>
      <c r="K84" s="186">
        <v>3.5</v>
      </c>
      <c r="L84" s="10">
        <v>3990</v>
      </c>
      <c r="M84" s="49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</row>
    <row r="85" spans="1:40" ht="67.5" x14ac:dyDescent="0.2">
      <c r="A85" s="52" t="s">
        <v>763</v>
      </c>
      <c r="B85" s="52" t="s">
        <v>764</v>
      </c>
      <c r="C85" s="6" t="s">
        <v>765</v>
      </c>
      <c r="D85" s="7" t="s">
        <v>917</v>
      </c>
      <c r="E85" s="6" t="s">
        <v>132</v>
      </c>
      <c r="F85" s="10">
        <f t="shared" si="2"/>
        <v>900</v>
      </c>
      <c r="G85" s="12">
        <v>43339</v>
      </c>
      <c r="H85" s="12">
        <v>43342</v>
      </c>
      <c r="I85" s="6" t="s">
        <v>531</v>
      </c>
      <c r="J85" s="48">
        <f>2562.56+60.76</f>
        <v>2623.32</v>
      </c>
      <c r="K85" s="186">
        <v>3.5</v>
      </c>
      <c r="L85" s="10">
        <v>3150</v>
      </c>
      <c r="M85" s="49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</row>
    <row r="86" spans="1:40" ht="27" x14ac:dyDescent="0.2">
      <c r="A86" s="52" t="s">
        <v>770</v>
      </c>
      <c r="B86" s="52" t="s">
        <v>53</v>
      </c>
      <c r="C86" s="6">
        <v>5436</v>
      </c>
      <c r="D86" s="111" t="s">
        <v>918</v>
      </c>
      <c r="E86" s="112" t="s">
        <v>132</v>
      </c>
      <c r="F86" s="10">
        <f t="shared" si="2"/>
        <v>1393.3333333333333</v>
      </c>
      <c r="G86" s="108">
        <v>43338</v>
      </c>
      <c r="H86" s="108">
        <v>43342</v>
      </c>
      <c r="I86" s="112" t="s">
        <v>531</v>
      </c>
      <c r="J86" s="48">
        <v>2735.32</v>
      </c>
      <c r="K86" s="186">
        <v>4.5</v>
      </c>
      <c r="L86" s="10">
        <v>6270</v>
      </c>
      <c r="M86" s="49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</row>
    <row r="87" spans="1:40" ht="27" x14ac:dyDescent="0.2">
      <c r="A87" s="52" t="s">
        <v>154</v>
      </c>
      <c r="B87" s="52" t="s">
        <v>15</v>
      </c>
      <c r="C87" s="6">
        <v>310</v>
      </c>
      <c r="D87" s="111"/>
      <c r="E87" s="112"/>
      <c r="F87" s="10">
        <f t="shared" si="2"/>
        <v>1393.3333333333333</v>
      </c>
      <c r="G87" s="108"/>
      <c r="H87" s="108"/>
      <c r="I87" s="112"/>
      <c r="J87" s="48">
        <v>2735.32</v>
      </c>
      <c r="K87" s="186">
        <v>4.5</v>
      </c>
      <c r="L87" s="10">
        <v>6270</v>
      </c>
      <c r="M87" s="49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</row>
    <row r="88" spans="1:40" ht="27" x14ac:dyDescent="0.2">
      <c r="A88" s="52" t="s">
        <v>772</v>
      </c>
      <c r="B88" s="52" t="s">
        <v>773</v>
      </c>
      <c r="C88" s="6" t="s">
        <v>774</v>
      </c>
      <c r="D88" s="111"/>
      <c r="E88" s="112"/>
      <c r="F88" s="10">
        <f t="shared" si="2"/>
        <v>1100</v>
      </c>
      <c r="G88" s="108"/>
      <c r="H88" s="108"/>
      <c r="I88" s="112"/>
      <c r="J88" s="48">
        <v>2735.32</v>
      </c>
      <c r="K88" s="186">
        <v>4.5</v>
      </c>
      <c r="L88" s="10">
        <v>4950</v>
      </c>
      <c r="M88" s="49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</row>
    <row r="89" spans="1:40" ht="54" customHeight="1" x14ac:dyDescent="0.2">
      <c r="A89" s="52" t="s">
        <v>806</v>
      </c>
      <c r="B89" s="52" t="s">
        <v>776</v>
      </c>
      <c r="C89" s="6" t="s">
        <v>807</v>
      </c>
      <c r="D89" s="111" t="s">
        <v>855</v>
      </c>
      <c r="E89" s="112" t="s">
        <v>919</v>
      </c>
      <c r="F89" s="10">
        <f t="shared" si="2"/>
        <v>360</v>
      </c>
      <c r="G89" s="108">
        <v>43339</v>
      </c>
      <c r="H89" s="108">
        <v>43345</v>
      </c>
      <c r="I89" s="112" t="s">
        <v>531</v>
      </c>
      <c r="J89" s="48">
        <v>852.34</v>
      </c>
      <c r="K89" s="186">
        <v>6.5</v>
      </c>
      <c r="L89" s="10">
        <v>2340</v>
      </c>
      <c r="M89" s="49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</row>
    <row r="90" spans="1:40" ht="27" x14ac:dyDescent="0.2">
      <c r="A90" s="52" t="s">
        <v>84</v>
      </c>
      <c r="B90" s="52" t="s">
        <v>29</v>
      </c>
      <c r="C90" s="6" t="s">
        <v>85</v>
      </c>
      <c r="D90" s="111"/>
      <c r="E90" s="112"/>
      <c r="F90" s="10">
        <f t="shared" si="2"/>
        <v>360</v>
      </c>
      <c r="G90" s="108"/>
      <c r="H90" s="108"/>
      <c r="I90" s="112"/>
      <c r="J90" s="48">
        <v>852.34</v>
      </c>
      <c r="K90" s="186">
        <v>6.5</v>
      </c>
      <c r="L90" s="10">
        <v>2340</v>
      </c>
      <c r="M90" s="49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</row>
    <row r="91" spans="1:40" ht="40.5" x14ac:dyDescent="0.2">
      <c r="A91" s="52" t="s">
        <v>920</v>
      </c>
      <c r="B91" s="52" t="s">
        <v>15</v>
      </c>
      <c r="C91" s="6" t="s">
        <v>921</v>
      </c>
      <c r="D91" s="7" t="s">
        <v>922</v>
      </c>
      <c r="E91" s="6" t="s">
        <v>923</v>
      </c>
      <c r="F91" s="10">
        <f t="shared" si="2"/>
        <v>1140</v>
      </c>
      <c r="G91" s="12">
        <v>43338</v>
      </c>
      <c r="H91" s="12">
        <v>43340</v>
      </c>
      <c r="I91" s="6" t="s">
        <v>531</v>
      </c>
      <c r="J91" s="48">
        <v>1968.9</v>
      </c>
      <c r="K91" s="186">
        <v>2.5</v>
      </c>
      <c r="L91" s="10">
        <v>2850</v>
      </c>
      <c r="M91" s="49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</row>
    <row r="92" spans="1:40" ht="27" x14ac:dyDescent="0.2">
      <c r="A92" s="52" t="s">
        <v>924</v>
      </c>
      <c r="B92" s="52" t="s">
        <v>245</v>
      </c>
      <c r="C92" s="6" t="s">
        <v>925</v>
      </c>
      <c r="D92" s="111" t="s">
        <v>926</v>
      </c>
      <c r="E92" s="112" t="s">
        <v>132</v>
      </c>
      <c r="F92" s="10">
        <f t="shared" si="2"/>
        <v>900</v>
      </c>
      <c r="G92" s="108">
        <v>43340</v>
      </c>
      <c r="H92" s="108">
        <v>43343</v>
      </c>
      <c r="I92" s="112" t="s">
        <v>531</v>
      </c>
      <c r="J92" s="48">
        <v>2206.3200000000002</v>
      </c>
      <c r="K92" s="186">
        <v>3.5</v>
      </c>
      <c r="L92" s="10">
        <v>3150</v>
      </c>
      <c r="M92" s="49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</row>
    <row r="93" spans="1:40" x14ac:dyDescent="0.2">
      <c r="A93" s="52" t="s">
        <v>414</v>
      </c>
      <c r="B93" s="52" t="s">
        <v>245</v>
      </c>
      <c r="C93" s="6" t="s">
        <v>415</v>
      </c>
      <c r="D93" s="111"/>
      <c r="E93" s="112"/>
      <c r="F93" s="10">
        <f t="shared" si="2"/>
        <v>900</v>
      </c>
      <c r="G93" s="108"/>
      <c r="H93" s="108"/>
      <c r="I93" s="112"/>
      <c r="J93" s="48">
        <v>2206.3200000000002</v>
      </c>
      <c r="K93" s="186">
        <v>3.5</v>
      </c>
      <c r="L93" s="10">
        <v>3150</v>
      </c>
      <c r="M93" s="49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</row>
    <row r="94" spans="1:40" ht="27" x14ac:dyDescent="0.2">
      <c r="A94" s="52" t="s">
        <v>927</v>
      </c>
      <c r="B94" s="52" t="s">
        <v>928</v>
      </c>
      <c r="C94" s="6" t="s">
        <v>929</v>
      </c>
      <c r="D94" s="111" t="s">
        <v>930</v>
      </c>
      <c r="E94" s="112" t="s">
        <v>55</v>
      </c>
      <c r="F94" s="10">
        <f t="shared" si="2"/>
        <v>368.4</v>
      </c>
      <c r="G94" s="108">
        <v>43301</v>
      </c>
      <c r="H94" s="108">
        <v>43301</v>
      </c>
      <c r="I94" s="112" t="s">
        <v>1316</v>
      </c>
      <c r="J94" s="48">
        <v>0</v>
      </c>
      <c r="K94" s="186">
        <v>0.5</v>
      </c>
      <c r="L94" s="10">
        <v>184.2</v>
      </c>
    </row>
    <row r="95" spans="1:40" ht="27" x14ac:dyDescent="0.2">
      <c r="A95" s="52" t="s">
        <v>931</v>
      </c>
      <c r="B95" s="52" t="s">
        <v>87</v>
      </c>
      <c r="C95" s="6" t="s">
        <v>932</v>
      </c>
      <c r="D95" s="111"/>
      <c r="E95" s="112"/>
      <c r="F95" s="10">
        <f t="shared" si="2"/>
        <v>368.4</v>
      </c>
      <c r="G95" s="108"/>
      <c r="H95" s="108"/>
      <c r="I95" s="112"/>
      <c r="J95" s="48">
        <v>0</v>
      </c>
      <c r="K95" s="186">
        <v>0.5</v>
      </c>
      <c r="L95" s="10">
        <v>184.2</v>
      </c>
    </row>
    <row r="96" spans="1:40" ht="27" x14ac:dyDescent="0.2">
      <c r="A96" s="52" t="s">
        <v>933</v>
      </c>
      <c r="B96" s="52" t="s">
        <v>87</v>
      </c>
      <c r="C96" s="6" t="s">
        <v>934</v>
      </c>
      <c r="D96" s="111"/>
      <c r="E96" s="112"/>
      <c r="F96" s="10">
        <f t="shared" si="2"/>
        <v>368.4</v>
      </c>
      <c r="G96" s="108"/>
      <c r="H96" s="108"/>
      <c r="I96" s="112"/>
      <c r="J96" s="48">
        <v>0</v>
      </c>
      <c r="K96" s="186">
        <v>0.5</v>
      </c>
      <c r="L96" s="10">
        <v>184.2</v>
      </c>
    </row>
    <row r="97" spans="1:12" ht="27" x14ac:dyDescent="0.2">
      <c r="A97" s="52" t="s">
        <v>915</v>
      </c>
      <c r="B97" s="52" t="s">
        <v>15</v>
      </c>
      <c r="C97" s="6" t="s">
        <v>916</v>
      </c>
      <c r="D97" s="7" t="s">
        <v>935</v>
      </c>
      <c r="E97" s="6" t="s">
        <v>866</v>
      </c>
      <c r="F97" s="10">
        <f t="shared" si="2"/>
        <v>1140</v>
      </c>
      <c r="G97" s="12">
        <v>43341</v>
      </c>
      <c r="H97" s="12">
        <v>43345</v>
      </c>
      <c r="I97" s="6" t="s">
        <v>531</v>
      </c>
      <c r="J97" s="48">
        <v>1553.88</v>
      </c>
      <c r="K97" s="186">
        <v>3.5</v>
      </c>
      <c r="L97" s="10">
        <v>3990</v>
      </c>
    </row>
    <row r="98" spans="1:12" ht="40.5" customHeight="1" x14ac:dyDescent="0.2">
      <c r="A98" s="52" t="s">
        <v>255</v>
      </c>
      <c r="B98" s="52" t="s">
        <v>179</v>
      </c>
      <c r="C98" s="6" t="s">
        <v>256</v>
      </c>
      <c r="D98" s="111" t="s">
        <v>842</v>
      </c>
      <c r="E98" s="112" t="s">
        <v>936</v>
      </c>
      <c r="F98" s="10">
        <f t="shared" si="2"/>
        <v>360</v>
      </c>
      <c r="G98" s="108">
        <v>43339</v>
      </c>
      <c r="H98" s="108">
        <v>43343</v>
      </c>
      <c r="I98" s="112" t="s">
        <v>1316</v>
      </c>
      <c r="J98" s="48">
        <v>0</v>
      </c>
      <c r="K98" s="186">
        <v>4.5</v>
      </c>
      <c r="L98" s="10">
        <v>1620</v>
      </c>
    </row>
    <row r="99" spans="1:12" ht="27" x14ac:dyDescent="0.2">
      <c r="A99" s="52" t="s">
        <v>36</v>
      </c>
      <c r="B99" s="52" t="s">
        <v>29</v>
      </c>
      <c r="C99" s="6" t="s">
        <v>37</v>
      </c>
      <c r="D99" s="111"/>
      <c r="E99" s="112"/>
      <c r="F99" s="10">
        <f t="shared" si="2"/>
        <v>360</v>
      </c>
      <c r="G99" s="108"/>
      <c r="H99" s="108"/>
      <c r="I99" s="112"/>
      <c r="J99" s="48">
        <v>0</v>
      </c>
      <c r="K99" s="186">
        <v>4.5</v>
      </c>
      <c r="L99" s="10">
        <v>1620</v>
      </c>
    </row>
    <row r="100" spans="1:12" ht="40.5" customHeight="1" x14ac:dyDescent="0.2">
      <c r="A100" s="52" t="s">
        <v>302</v>
      </c>
      <c r="B100" s="52" t="s">
        <v>29</v>
      </c>
      <c r="C100" s="6" t="s">
        <v>303</v>
      </c>
      <c r="D100" s="111" t="s">
        <v>855</v>
      </c>
      <c r="E100" s="112" t="s">
        <v>937</v>
      </c>
      <c r="F100" s="10">
        <f t="shared" ref="F100:F114" si="3">L100/K100</f>
        <v>360</v>
      </c>
      <c r="G100" s="108">
        <v>43339</v>
      </c>
      <c r="H100" s="108">
        <v>43345</v>
      </c>
      <c r="I100" s="112" t="s">
        <v>531</v>
      </c>
      <c r="J100" s="48">
        <v>1012.34</v>
      </c>
      <c r="K100" s="186">
        <v>6.5</v>
      </c>
      <c r="L100" s="10">
        <v>2340</v>
      </c>
    </row>
    <row r="101" spans="1:12" ht="27" x14ac:dyDescent="0.2">
      <c r="A101" s="52" t="s">
        <v>785</v>
      </c>
      <c r="B101" s="52" t="s">
        <v>87</v>
      </c>
      <c r="C101" s="6" t="s">
        <v>786</v>
      </c>
      <c r="D101" s="111"/>
      <c r="E101" s="112"/>
      <c r="F101" s="10">
        <f t="shared" si="3"/>
        <v>360</v>
      </c>
      <c r="G101" s="108"/>
      <c r="H101" s="108"/>
      <c r="I101" s="112"/>
      <c r="J101" s="48">
        <v>1012.34</v>
      </c>
      <c r="K101" s="186">
        <v>6.5</v>
      </c>
      <c r="L101" s="10">
        <v>2340</v>
      </c>
    </row>
    <row r="102" spans="1:12" ht="40.5" customHeight="1" x14ac:dyDescent="0.2">
      <c r="A102" s="52" t="s">
        <v>649</v>
      </c>
      <c r="B102" s="52" t="s">
        <v>245</v>
      </c>
      <c r="C102" s="6" t="s">
        <v>650</v>
      </c>
      <c r="D102" s="111" t="s">
        <v>938</v>
      </c>
      <c r="E102" s="112" t="s">
        <v>132</v>
      </c>
      <c r="F102" s="10">
        <f t="shared" si="3"/>
        <v>900</v>
      </c>
      <c r="G102" s="108">
        <v>43345</v>
      </c>
      <c r="H102" s="108">
        <v>43347</v>
      </c>
      <c r="I102" s="112" t="s">
        <v>531</v>
      </c>
      <c r="J102" s="48">
        <v>3613.32</v>
      </c>
      <c r="K102" s="75">
        <v>2.5</v>
      </c>
      <c r="L102" s="10">
        <v>2250</v>
      </c>
    </row>
    <row r="103" spans="1:12" ht="27" x14ac:dyDescent="0.2">
      <c r="A103" s="52" t="s">
        <v>108</v>
      </c>
      <c r="B103" s="52" t="s">
        <v>109</v>
      </c>
      <c r="C103" s="6" t="s">
        <v>110</v>
      </c>
      <c r="D103" s="111"/>
      <c r="E103" s="112"/>
      <c r="F103" s="10">
        <f t="shared" si="3"/>
        <v>900</v>
      </c>
      <c r="G103" s="108"/>
      <c r="H103" s="108"/>
      <c r="I103" s="112"/>
      <c r="J103" s="48">
        <v>3613.32</v>
      </c>
      <c r="K103" s="186">
        <v>2.5</v>
      </c>
      <c r="L103" s="10">
        <v>2250</v>
      </c>
    </row>
    <row r="104" spans="1:12" ht="40.5" x14ac:dyDescent="0.2">
      <c r="A104" s="52" t="s">
        <v>913</v>
      </c>
      <c r="B104" s="52" t="s">
        <v>15</v>
      </c>
      <c r="C104" s="6" t="s">
        <v>914</v>
      </c>
      <c r="D104" s="7" t="s">
        <v>939</v>
      </c>
      <c r="E104" s="6" t="s">
        <v>866</v>
      </c>
      <c r="F104" s="10">
        <f t="shared" si="3"/>
        <v>1140</v>
      </c>
      <c r="G104" s="12">
        <v>43341</v>
      </c>
      <c r="H104" s="12">
        <v>43345</v>
      </c>
      <c r="I104" s="6" t="s">
        <v>531</v>
      </c>
      <c r="J104" s="48">
        <v>1553.88</v>
      </c>
      <c r="K104" s="186">
        <v>3.5</v>
      </c>
      <c r="L104" s="10">
        <v>3990</v>
      </c>
    </row>
    <row r="105" spans="1:12" ht="27" x14ac:dyDescent="0.2">
      <c r="A105" s="52" t="s">
        <v>931</v>
      </c>
      <c r="B105" s="52" t="s">
        <v>87</v>
      </c>
      <c r="C105" s="6" t="s">
        <v>932</v>
      </c>
      <c r="D105" s="111" t="s">
        <v>940</v>
      </c>
      <c r="E105" s="112" t="s">
        <v>55</v>
      </c>
      <c r="F105" s="10">
        <f t="shared" si="3"/>
        <v>368.4</v>
      </c>
      <c r="G105" s="108">
        <v>43308</v>
      </c>
      <c r="H105" s="108">
        <v>43308</v>
      </c>
      <c r="I105" s="112" t="s">
        <v>1316</v>
      </c>
      <c r="J105" s="48">
        <v>0</v>
      </c>
      <c r="K105" s="186">
        <v>0.5</v>
      </c>
      <c r="L105" s="10">
        <v>184.2</v>
      </c>
    </row>
    <row r="106" spans="1:12" ht="27" x14ac:dyDescent="0.2">
      <c r="A106" s="52" t="s">
        <v>933</v>
      </c>
      <c r="B106" s="52" t="s">
        <v>87</v>
      </c>
      <c r="C106" s="6" t="s">
        <v>934</v>
      </c>
      <c r="D106" s="111"/>
      <c r="E106" s="112"/>
      <c r="F106" s="10">
        <f t="shared" si="3"/>
        <v>368.4</v>
      </c>
      <c r="G106" s="108"/>
      <c r="H106" s="108"/>
      <c r="I106" s="112"/>
      <c r="J106" s="48">
        <v>0</v>
      </c>
      <c r="K106" s="186">
        <v>0.5</v>
      </c>
      <c r="L106" s="10">
        <v>184.2</v>
      </c>
    </row>
    <row r="107" spans="1:12" ht="27" x14ac:dyDescent="0.2">
      <c r="A107" s="52" t="s">
        <v>927</v>
      </c>
      <c r="B107" s="52" t="s">
        <v>928</v>
      </c>
      <c r="C107" s="6" t="s">
        <v>929</v>
      </c>
      <c r="D107" s="111"/>
      <c r="E107" s="112"/>
      <c r="F107" s="10">
        <f t="shared" si="3"/>
        <v>368.4</v>
      </c>
      <c r="G107" s="108"/>
      <c r="H107" s="108"/>
      <c r="I107" s="112"/>
      <c r="J107" s="48">
        <v>0</v>
      </c>
      <c r="K107" s="186">
        <v>0.5</v>
      </c>
      <c r="L107" s="10">
        <v>184.2</v>
      </c>
    </row>
    <row r="108" spans="1:12" ht="27" x14ac:dyDescent="0.2">
      <c r="A108" s="52" t="s">
        <v>99</v>
      </c>
      <c r="B108" s="52" t="s">
        <v>53</v>
      </c>
      <c r="C108" s="6" t="s">
        <v>100</v>
      </c>
      <c r="D108" s="7" t="s">
        <v>941</v>
      </c>
      <c r="E108" s="6" t="s">
        <v>942</v>
      </c>
      <c r="F108" s="10">
        <f t="shared" si="3"/>
        <v>380</v>
      </c>
      <c r="G108" s="12">
        <v>43341</v>
      </c>
      <c r="H108" s="12">
        <v>43345</v>
      </c>
      <c r="I108" s="6" t="s">
        <v>531</v>
      </c>
      <c r="J108" s="48">
        <v>3090.4</v>
      </c>
      <c r="K108" s="186">
        <v>4.5</v>
      </c>
      <c r="L108" s="10">
        <v>1710</v>
      </c>
    </row>
    <row r="109" spans="1:12" ht="54" x14ac:dyDescent="0.2">
      <c r="A109" s="52" t="s">
        <v>333</v>
      </c>
      <c r="B109" s="52" t="s">
        <v>15</v>
      </c>
      <c r="C109" s="6" t="s">
        <v>334</v>
      </c>
      <c r="D109" s="7" t="s">
        <v>943</v>
      </c>
      <c r="E109" s="6" t="s">
        <v>132</v>
      </c>
      <c r="F109" s="10">
        <f t="shared" si="3"/>
        <v>1140</v>
      </c>
      <c r="G109" s="12">
        <v>43339</v>
      </c>
      <c r="H109" s="12">
        <v>43343</v>
      </c>
      <c r="I109" s="6" t="s">
        <v>531</v>
      </c>
      <c r="J109" s="48">
        <v>3461.32</v>
      </c>
      <c r="K109" s="186">
        <v>4.5</v>
      </c>
      <c r="L109" s="10">
        <v>5130</v>
      </c>
    </row>
    <row r="110" spans="1:12" ht="54" x14ac:dyDescent="0.2">
      <c r="A110" s="52" t="s">
        <v>910</v>
      </c>
      <c r="B110" s="52" t="s">
        <v>53</v>
      </c>
      <c r="C110" s="6">
        <v>221</v>
      </c>
      <c r="D110" s="7" t="s">
        <v>943</v>
      </c>
      <c r="E110" s="6" t="s">
        <v>132</v>
      </c>
      <c r="F110" s="10">
        <f t="shared" si="3"/>
        <v>1140</v>
      </c>
      <c r="G110" s="12">
        <v>43339</v>
      </c>
      <c r="H110" s="12">
        <v>43343</v>
      </c>
      <c r="I110" s="6" t="s">
        <v>531</v>
      </c>
      <c r="J110" s="48">
        <v>3461.32</v>
      </c>
      <c r="K110" s="186">
        <v>4.5</v>
      </c>
      <c r="L110" s="10">
        <v>5130</v>
      </c>
    </row>
    <row r="111" spans="1:12" ht="40.5" x14ac:dyDescent="0.2">
      <c r="A111" s="52" t="s">
        <v>891</v>
      </c>
      <c r="B111" s="52" t="s">
        <v>892</v>
      </c>
      <c r="C111" s="6">
        <v>33499</v>
      </c>
      <c r="D111" s="7" t="s">
        <v>944</v>
      </c>
      <c r="E111" s="6" t="s">
        <v>132</v>
      </c>
      <c r="F111" s="10">
        <f t="shared" si="3"/>
        <v>900</v>
      </c>
      <c r="G111" s="12">
        <v>43338</v>
      </c>
      <c r="H111" s="12">
        <v>43343</v>
      </c>
      <c r="I111" s="6" t="s">
        <v>531</v>
      </c>
      <c r="J111" s="48">
        <v>2735.32</v>
      </c>
      <c r="K111" s="186">
        <v>5.5</v>
      </c>
      <c r="L111" s="10">
        <v>4950</v>
      </c>
    </row>
    <row r="112" spans="1:12" ht="27" x14ac:dyDescent="0.2">
      <c r="A112" s="52" t="s">
        <v>406</v>
      </c>
      <c r="B112" s="52" t="s">
        <v>407</v>
      </c>
      <c r="C112" s="6" t="s">
        <v>408</v>
      </c>
      <c r="D112" s="111" t="s">
        <v>945</v>
      </c>
      <c r="E112" s="112" t="s">
        <v>141</v>
      </c>
      <c r="F112" s="10">
        <f t="shared" si="3"/>
        <v>245.6</v>
      </c>
      <c r="G112" s="108">
        <v>43278</v>
      </c>
      <c r="H112" s="108">
        <v>43283</v>
      </c>
      <c r="I112" s="112" t="s">
        <v>1316</v>
      </c>
      <c r="J112" s="48">
        <v>0</v>
      </c>
      <c r="K112" s="186">
        <v>5.5</v>
      </c>
      <c r="L112" s="10">
        <v>1350.8</v>
      </c>
    </row>
    <row r="113" spans="1:19" ht="27" x14ac:dyDescent="0.2">
      <c r="A113" s="52" t="s">
        <v>584</v>
      </c>
      <c r="B113" s="52" t="s">
        <v>585</v>
      </c>
      <c r="C113" s="6" t="s">
        <v>586</v>
      </c>
      <c r="D113" s="111"/>
      <c r="E113" s="112"/>
      <c r="F113" s="10">
        <f t="shared" si="3"/>
        <v>245.6</v>
      </c>
      <c r="G113" s="108"/>
      <c r="H113" s="108"/>
      <c r="I113" s="112"/>
      <c r="J113" s="48">
        <v>0</v>
      </c>
      <c r="K113" s="186">
        <v>5.5</v>
      </c>
      <c r="L113" s="10">
        <v>1350.8</v>
      </c>
    </row>
    <row r="114" spans="1:19" ht="27" x14ac:dyDescent="0.2">
      <c r="A114" s="52" t="s">
        <v>185</v>
      </c>
      <c r="B114" s="52" t="s">
        <v>53</v>
      </c>
      <c r="C114" s="6">
        <v>185</v>
      </c>
      <c r="D114" s="7" t="s">
        <v>941</v>
      </c>
      <c r="E114" s="6" t="s">
        <v>942</v>
      </c>
      <c r="F114" s="10">
        <f t="shared" si="3"/>
        <v>1140</v>
      </c>
      <c r="G114" s="12">
        <v>43338</v>
      </c>
      <c r="H114" s="12">
        <v>43342</v>
      </c>
      <c r="I114" s="6" t="s">
        <v>840</v>
      </c>
      <c r="J114" s="48">
        <v>3757.07</v>
      </c>
      <c r="K114" s="186">
        <v>1.5</v>
      </c>
      <c r="L114" s="10">
        <v>1710</v>
      </c>
    </row>
    <row r="115" spans="1:19" x14ac:dyDescent="0.2">
      <c r="A115" s="13"/>
      <c r="B115" s="102"/>
      <c r="C115" s="103"/>
      <c r="D115" s="104"/>
      <c r="E115" s="17"/>
      <c r="F115" s="19"/>
      <c r="G115" s="19"/>
      <c r="H115" s="20"/>
      <c r="I115" s="189" t="s">
        <v>92</v>
      </c>
      <c r="J115" s="64">
        <f>SUM(J4:J114)</f>
        <v>175774.28000000009</v>
      </c>
      <c r="K115" s="190">
        <f>SUM(K4:K114)</f>
        <v>387</v>
      </c>
      <c r="L115" s="64">
        <f>SUM(L4:L114)</f>
        <v>241452.85000000003</v>
      </c>
      <c r="M115" s="47"/>
      <c r="N115" s="47"/>
      <c r="O115" s="47"/>
      <c r="P115" s="47"/>
      <c r="Q115" s="47"/>
      <c r="R115" s="47"/>
      <c r="S115" s="47"/>
    </row>
    <row r="116" spans="1:19" x14ac:dyDescent="0.2">
      <c r="D116" s="193"/>
    </row>
    <row r="117" spans="1:19" x14ac:dyDescent="0.2">
      <c r="D117" s="193"/>
    </row>
    <row r="118" spans="1:19" x14ac:dyDescent="0.2">
      <c r="D118" s="193"/>
    </row>
    <row r="119" spans="1:19" x14ac:dyDescent="0.2">
      <c r="D119" s="193"/>
    </row>
    <row r="120" spans="1:19" x14ac:dyDescent="0.2">
      <c r="D120" s="193"/>
    </row>
    <row r="121" spans="1:19" x14ac:dyDescent="0.2">
      <c r="D121" s="193"/>
    </row>
    <row r="122" spans="1:19" x14ac:dyDescent="0.2">
      <c r="D122" s="193"/>
    </row>
    <row r="123" spans="1:19" x14ac:dyDescent="0.2">
      <c r="D123" s="193"/>
    </row>
    <row r="124" spans="1:19" x14ac:dyDescent="0.2">
      <c r="D124" s="193"/>
    </row>
    <row r="125" spans="1:19" x14ac:dyDescent="0.2">
      <c r="D125" s="193"/>
    </row>
    <row r="126" spans="1:19" x14ac:dyDescent="0.2">
      <c r="D126" s="193"/>
    </row>
    <row r="127" spans="1:19" x14ac:dyDescent="0.2">
      <c r="D127" s="193"/>
    </row>
    <row r="128" spans="1:19" x14ac:dyDescent="0.2">
      <c r="D128" s="193"/>
    </row>
  </sheetData>
  <mergeCells count="125">
    <mergeCell ref="D8:D9"/>
    <mergeCell ref="E8:E9"/>
    <mergeCell ref="G8:G9"/>
    <mergeCell ref="H8:H9"/>
    <mergeCell ref="I8:I9"/>
    <mergeCell ref="D11:D12"/>
    <mergeCell ref="E11:E12"/>
    <mergeCell ref="G11:G12"/>
    <mergeCell ref="H11:H12"/>
    <mergeCell ref="I11:I12"/>
    <mergeCell ref="D13:D14"/>
    <mergeCell ref="E13:E14"/>
    <mergeCell ref="G13:G14"/>
    <mergeCell ref="H13:H14"/>
    <mergeCell ref="I13:I14"/>
    <mergeCell ref="D112:D113"/>
    <mergeCell ref="E112:E113"/>
    <mergeCell ref="G112:G113"/>
    <mergeCell ref="H112:H113"/>
    <mergeCell ref="I112:I113"/>
    <mergeCell ref="D105:D107"/>
    <mergeCell ref="E105:E107"/>
    <mergeCell ref="G105:G107"/>
    <mergeCell ref="H105:H107"/>
    <mergeCell ref="I105:I107"/>
    <mergeCell ref="D102:D103"/>
    <mergeCell ref="E102:E103"/>
    <mergeCell ref="G102:G103"/>
    <mergeCell ref="H102:H103"/>
    <mergeCell ref="I102:I103"/>
    <mergeCell ref="D100:D101"/>
    <mergeCell ref="E100:E101"/>
    <mergeCell ref="G100:G101"/>
    <mergeCell ref="H100:H101"/>
    <mergeCell ref="I100:I101"/>
    <mergeCell ref="D98:D99"/>
    <mergeCell ref="E98:E99"/>
    <mergeCell ref="G98:G99"/>
    <mergeCell ref="H98:H99"/>
    <mergeCell ref="I98:I99"/>
    <mergeCell ref="D94:D96"/>
    <mergeCell ref="E94:E96"/>
    <mergeCell ref="G94:G96"/>
    <mergeCell ref="H94:H96"/>
    <mergeCell ref="I94:I96"/>
    <mergeCell ref="D92:D93"/>
    <mergeCell ref="E92:E93"/>
    <mergeCell ref="G92:G93"/>
    <mergeCell ref="H92:H93"/>
    <mergeCell ref="I92:I93"/>
    <mergeCell ref="D89:D90"/>
    <mergeCell ref="E89:E90"/>
    <mergeCell ref="G89:G90"/>
    <mergeCell ref="H89:H90"/>
    <mergeCell ref="I89:I90"/>
    <mergeCell ref="D86:D88"/>
    <mergeCell ref="E86:E88"/>
    <mergeCell ref="G86:G88"/>
    <mergeCell ref="H86:H88"/>
    <mergeCell ref="I86:I88"/>
    <mergeCell ref="D68:D69"/>
    <mergeCell ref="E68:E69"/>
    <mergeCell ref="G68:G69"/>
    <mergeCell ref="H68:H69"/>
    <mergeCell ref="I68:I69"/>
    <mergeCell ref="D66:D67"/>
    <mergeCell ref="E66:E67"/>
    <mergeCell ref="G66:G67"/>
    <mergeCell ref="H66:H67"/>
    <mergeCell ref="I66:I67"/>
    <mergeCell ref="D64:D65"/>
    <mergeCell ref="E64:E65"/>
    <mergeCell ref="G64:G65"/>
    <mergeCell ref="H64:H65"/>
    <mergeCell ref="I64:I65"/>
    <mergeCell ref="D59:D62"/>
    <mergeCell ref="E59:E62"/>
    <mergeCell ref="G59:G62"/>
    <mergeCell ref="H59:H62"/>
    <mergeCell ref="I59:I62"/>
    <mergeCell ref="D53:D58"/>
    <mergeCell ref="E53:E58"/>
    <mergeCell ref="G53:G58"/>
    <mergeCell ref="H53:H58"/>
    <mergeCell ref="I53:I58"/>
    <mergeCell ref="D48:D50"/>
    <mergeCell ref="E48:E50"/>
    <mergeCell ref="G48:G50"/>
    <mergeCell ref="H48:H50"/>
    <mergeCell ref="I48:I50"/>
    <mergeCell ref="D45:D47"/>
    <mergeCell ref="E45:E47"/>
    <mergeCell ref="G45:G47"/>
    <mergeCell ref="H45:H47"/>
    <mergeCell ref="I45:I47"/>
    <mergeCell ref="D41:D43"/>
    <mergeCell ref="E41:E43"/>
    <mergeCell ref="G41:G43"/>
    <mergeCell ref="H41:H43"/>
    <mergeCell ref="I41:I43"/>
    <mergeCell ref="D37:D39"/>
    <mergeCell ref="E37:E39"/>
    <mergeCell ref="G37:G39"/>
    <mergeCell ref="H37:H39"/>
    <mergeCell ref="I37:I39"/>
    <mergeCell ref="D34:D36"/>
    <mergeCell ref="E34:E36"/>
    <mergeCell ref="G34:G36"/>
    <mergeCell ref="H34:H36"/>
    <mergeCell ref="I34:I36"/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74:D77"/>
    <mergeCell ref="E74:E77"/>
    <mergeCell ref="G74:G77"/>
    <mergeCell ref="H74:H77"/>
    <mergeCell ref="I74:I77"/>
  </mergeCells>
  <pageMargins left="0.51180555555555496" right="0.51180555555555496" top="0.78749999999999998" bottom="0.78749999999999998" header="0.51180555555555496" footer="0.51180555555555496"/>
  <pageSetup paperSize="9" scale="95" firstPageNumber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Normal="100" zoomScalePageLayoutView="60" workbookViewId="0">
      <selection activeCell="A4" sqref="A4:A91"/>
    </sheetView>
  </sheetViews>
  <sheetFormatPr defaultRowHeight="14.25" x14ac:dyDescent="0.2"/>
  <cols>
    <col min="1" max="1" width="24.875"/>
    <col min="2" max="2" width="12.125"/>
    <col min="3" max="3" width="8.75"/>
    <col min="4" max="4" width="22.625"/>
    <col min="5" max="5" width="8.75"/>
    <col min="6" max="6" width="11.25"/>
    <col min="7" max="9" width="8.75"/>
    <col min="10" max="10" width="11.125"/>
    <col min="11" max="11" width="8.75"/>
    <col min="12" max="12" width="12.625"/>
    <col min="13" max="1025" width="8.75"/>
  </cols>
  <sheetData>
    <row r="1" spans="1:12" ht="18.600000000000001" customHeight="1" x14ac:dyDescent="0.2">
      <c r="A1" s="173" t="s">
        <v>946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 ht="14.25" customHeight="1" x14ac:dyDescent="0.2">
      <c r="A2" s="195" t="s">
        <v>0</v>
      </c>
      <c r="B2" s="196" t="s">
        <v>947</v>
      </c>
      <c r="C2" s="195" t="s">
        <v>401</v>
      </c>
      <c r="D2" s="196" t="s">
        <v>3</v>
      </c>
      <c r="E2" s="196" t="s">
        <v>4</v>
      </c>
      <c r="F2" s="196" t="s">
        <v>5</v>
      </c>
      <c r="G2" s="196" t="s">
        <v>6</v>
      </c>
      <c r="H2" s="196"/>
      <c r="I2" s="196" t="s">
        <v>948</v>
      </c>
      <c r="J2" s="196"/>
      <c r="K2" s="197" t="s">
        <v>949</v>
      </c>
      <c r="L2" s="197"/>
    </row>
    <row r="3" spans="1:12" ht="42" customHeight="1" x14ac:dyDescent="0.2">
      <c r="A3" s="195"/>
      <c r="B3" s="196"/>
      <c r="C3" s="195"/>
      <c r="D3" s="196"/>
      <c r="E3" s="196"/>
      <c r="F3" s="196"/>
      <c r="G3" s="198" t="s">
        <v>950</v>
      </c>
      <c r="H3" s="198" t="s">
        <v>951</v>
      </c>
      <c r="I3" s="198" t="s">
        <v>952</v>
      </c>
      <c r="J3" s="199" t="s">
        <v>12</v>
      </c>
      <c r="K3" s="198" t="s">
        <v>13</v>
      </c>
      <c r="L3" s="64" t="s">
        <v>12</v>
      </c>
    </row>
    <row r="4" spans="1:12" ht="36" x14ac:dyDescent="0.2">
      <c r="A4" s="101" t="s">
        <v>827</v>
      </c>
      <c r="B4" s="97" t="s">
        <v>87</v>
      </c>
      <c r="C4" s="75" t="s">
        <v>828</v>
      </c>
      <c r="D4" s="101" t="s">
        <v>953</v>
      </c>
      <c r="E4" s="97" t="s">
        <v>954</v>
      </c>
      <c r="F4" s="200">
        <f t="shared" ref="F4:F35" si="0">L4/K4</f>
        <v>360</v>
      </c>
      <c r="G4" s="201">
        <v>43352</v>
      </c>
      <c r="H4" s="201">
        <v>43355</v>
      </c>
      <c r="I4" s="97" t="s">
        <v>531</v>
      </c>
      <c r="J4" s="42">
        <v>1953.61</v>
      </c>
      <c r="K4" s="75">
        <v>3.5</v>
      </c>
      <c r="L4" s="42">
        <v>1260</v>
      </c>
    </row>
    <row r="5" spans="1:12" ht="14.85" customHeight="1" x14ac:dyDescent="0.2">
      <c r="A5" s="101" t="s">
        <v>770</v>
      </c>
      <c r="B5" s="97" t="s">
        <v>53</v>
      </c>
      <c r="C5" s="97">
        <v>5436</v>
      </c>
      <c r="D5" s="136" t="s">
        <v>955</v>
      </c>
      <c r="E5" s="137" t="s">
        <v>132</v>
      </c>
      <c r="F5" s="200">
        <f t="shared" si="0"/>
        <v>1140</v>
      </c>
      <c r="G5" s="203">
        <v>43355</v>
      </c>
      <c r="H5" s="203">
        <v>43357</v>
      </c>
      <c r="I5" s="137" t="s">
        <v>531</v>
      </c>
      <c r="J5" s="42">
        <v>3043.32</v>
      </c>
      <c r="K5" s="75">
        <v>2.5</v>
      </c>
      <c r="L5" s="42">
        <v>2850</v>
      </c>
    </row>
    <row r="6" spans="1:12" ht="24" x14ac:dyDescent="0.2">
      <c r="A6" s="101" t="s">
        <v>772</v>
      </c>
      <c r="B6" s="97" t="s">
        <v>773</v>
      </c>
      <c r="C6" s="97" t="s">
        <v>774</v>
      </c>
      <c r="D6" s="136"/>
      <c r="E6" s="137"/>
      <c r="F6" s="200">
        <f t="shared" si="0"/>
        <v>900</v>
      </c>
      <c r="G6" s="203"/>
      <c r="H6" s="203"/>
      <c r="I6" s="137"/>
      <c r="J6" s="42">
        <v>3043.32</v>
      </c>
      <c r="K6" s="75">
        <v>2.5</v>
      </c>
      <c r="L6" s="42">
        <v>2250</v>
      </c>
    </row>
    <row r="7" spans="1:12" ht="24" x14ac:dyDescent="0.2">
      <c r="A7" s="101" t="s">
        <v>816</v>
      </c>
      <c r="B7" s="97" t="s">
        <v>817</v>
      </c>
      <c r="C7" s="75" t="s">
        <v>818</v>
      </c>
      <c r="D7" s="136"/>
      <c r="E7" s="137"/>
      <c r="F7" s="200">
        <f t="shared" si="0"/>
        <v>900</v>
      </c>
      <c r="G7" s="203"/>
      <c r="H7" s="203"/>
      <c r="I7" s="137"/>
      <c r="J7" s="42">
        <v>3043.32</v>
      </c>
      <c r="K7" s="75">
        <v>2.5</v>
      </c>
      <c r="L7" s="42">
        <v>2250</v>
      </c>
    </row>
    <row r="8" spans="1:12" ht="14.85" customHeight="1" x14ac:dyDescent="0.2">
      <c r="A8" s="101" t="s">
        <v>255</v>
      </c>
      <c r="B8" s="97" t="s">
        <v>179</v>
      </c>
      <c r="C8" s="75" t="s">
        <v>256</v>
      </c>
      <c r="D8" s="136" t="s">
        <v>956</v>
      </c>
      <c r="E8" s="137" t="s">
        <v>957</v>
      </c>
      <c r="F8" s="200">
        <f t="shared" si="0"/>
        <v>360</v>
      </c>
      <c r="G8" s="203">
        <v>43353</v>
      </c>
      <c r="H8" s="203">
        <v>43358</v>
      </c>
      <c r="I8" s="137" t="s">
        <v>958</v>
      </c>
      <c r="J8" s="42">
        <v>0</v>
      </c>
      <c r="K8" s="75">
        <v>5.5</v>
      </c>
      <c r="L8" s="42">
        <v>1980</v>
      </c>
    </row>
    <row r="9" spans="1:12" ht="24" x14ac:dyDescent="0.2">
      <c r="A9" s="101" t="s">
        <v>36</v>
      </c>
      <c r="B9" s="97" t="s">
        <v>29</v>
      </c>
      <c r="C9" s="97" t="s">
        <v>37</v>
      </c>
      <c r="D9" s="136"/>
      <c r="E9" s="137"/>
      <c r="F9" s="200">
        <f t="shared" si="0"/>
        <v>360</v>
      </c>
      <c r="G9" s="203"/>
      <c r="H9" s="203"/>
      <c r="I9" s="137"/>
      <c r="J9" s="42">
        <v>0</v>
      </c>
      <c r="K9" s="75">
        <v>5.5</v>
      </c>
      <c r="L9" s="42">
        <v>1980</v>
      </c>
    </row>
    <row r="10" spans="1:12" x14ac:dyDescent="0.2">
      <c r="A10" s="101" t="s">
        <v>959</v>
      </c>
      <c r="B10" s="97" t="s">
        <v>570</v>
      </c>
      <c r="C10" s="97" t="s">
        <v>960</v>
      </c>
      <c r="D10" s="136"/>
      <c r="E10" s="137"/>
      <c r="F10" s="200">
        <f t="shared" si="0"/>
        <v>360</v>
      </c>
      <c r="G10" s="203"/>
      <c r="H10" s="203"/>
      <c r="I10" s="137"/>
      <c r="J10" s="42">
        <v>0</v>
      </c>
      <c r="K10" s="75">
        <v>5.5</v>
      </c>
      <c r="L10" s="42">
        <v>1980</v>
      </c>
    </row>
    <row r="11" spans="1:12" ht="22.35" customHeight="1" x14ac:dyDescent="0.2">
      <c r="A11" s="101" t="s">
        <v>961</v>
      </c>
      <c r="B11" s="97" t="s">
        <v>432</v>
      </c>
      <c r="C11" s="97">
        <v>15466</v>
      </c>
      <c r="D11" s="136" t="s">
        <v>962</v>
      </c>
      <c r="E11" s="204" t="s">
        <v>963</v>
      </c>
      <c r="F11" s="200">
        <f t="shared" si="0"/>
        <v>1140</v>
      </c>
      <c r="G11" s="203">
        <v>43361</v>
      </c>
      <c r="H11" s="203">
        <v>43365</v>
      </c>
      <c r="I11" s="137" t="s">
        <v>531</v>
      </c>
      <c r="J11" s="42">
        <v>1525.88</v>
      </c>
      <c r="K11" s="75">
        <v>4.5</v>
      </c>
      <c r="L11" s="42">
        <v>5130</v>
      </c>
    </row>
    <row r="12" spans="1:12" ht="24" x14ac:dyDescent="0.2">
      <c r="A12" s="101" t="s">
        <v>964</v>
      </c>
      <c r="B12" s="97" t="s">
        <v>717</v>
      </c>
      <c r="C12" s="97" t="s">
        <v>965</v>
      </c>
      <c r="D12" s="136"/>
      <c r="E12" s="204"/>
      <c r="F12" s="200">
        <f t="shared" si="0"/>
        <v>900</v>
      </c>
      <c r="G12" s="203"/>
      <c r="H12" s="203"/>
      <c r="I12" s="137"/>
      <c r="J12" s="42">
        <v>1525.88</v>
      </c>
      <c r="K12" s="75">
        <v>4.5</v>
      </c>
      <c r="L12" s="42">
        <v>4050</v>
      </c>
    </row>
    <row r="13" spans="1:12" ht="23.85" customHeight="1" x14ac:dyDescent="0.2">
      <c r="A13" s="101" t="s">
        <v>52</v>
      </c>
      <c r="B13" s="97" t="s">
        <v>53</v>
      </c>
      <c r="C13" s="97">
        <v>5703</v>
      </c>
      <c r="D13" s="136" t="s">
        <v>966</v>
      </c>
      <c r="E13" s="137" t="s">
        <v>761</v>
      </c>
      <c r="F13" s="200">
        <f t="shared" si="0"/>
        <v>1140</v>
      </c>
      <c r="G13" s="203">
        <v>43361</v>
      </c>
      <c r="H13" s="203">
        <v>43364</v>
      </c>
      <c r="I13" s="137" t="s">
        <v>1319</v>
      </c>
      <c r="J13" s="42">
        <v>0</v>
      </c>
      <c r="K13" s="75">
        <v>3.5</v>
      </c>
      <c r="L13" s="42">
        <v>3990</v>
      </c>
    </row>
    <row r="14" spans="1:12" ht="24" x14ac:dyDescent="0.2">
      <c r="A14" s="101" t="s">
        <v>65</v>
      </c>
      <c r="B14" s="97" t="s">
        <v>66</v>
      </c>
      <c r="C14" s="97" t="s">
        <v>67</v>
      </c>
      <c r="D14" s="136"/>
      <c r="E14" s="137"/>
      <c r="F14" s="200">
        <f t="shared" si="0"/>
        <v>360</v>
      </c>
      <c r="G14" s="203"/>
      <c r="H14" s="203"/>
      <c r="I14" s="137"/>
      <c r="J14" s="42">
        <v>0</v>
      </c>
      <c r="K14" s="75">
        <v>3.5</v>
      </c>
      <c r="L14" s="42">
        <v>1260</v>
      </c>
    </row>
    <row r="15" spans="1:12" ht="24" x14ac:dyDescent="0.2">
      <c r="A15" s="101" t="s">
        <v>68</v>
      </c>
      <c r="B15" s="97" t="s">
        <v>69</v>
      </c>
      <c r="C15" s="97" t="s">
        <v>70</v>
      </c>
      <c r="D15" s="136"/>
      <c r="E15" s="137"/>
      <c r="F15" s="200">
        <f t="shared" si="0"/>
        <v>360</v>
      </c>
      <c r="G15" s="203"/>
      <c r="H15" s="203"/>
      <c r="I15" s="137"/>
      <c r="J15" s="42">
        <v>0</v>
      </c>
      <c r="K15" s="75">
        <v>3.5</v>
      </c>
      <c r="L15" s="42">
        <v>1260</v>
      </c>
    </row>
    <row r="16" spans="1:12" ht="24" x14ac:dyDescent="0.2">
      <c r="A16" s="101" t="s">
        <v>63</v>
      </c>
      <c r="B16" s="97" t="s">
        <v>64</v>
      </c>
      <c r="C16" s="75">
        <v>36056</v>
      </c>
      <c r="D16" s="136"/>
      <c r="E16" s="137"/>
      <c r="F16" s="200">
        <f t="shared" si="0"/>
        <v>360</v>
      </c>
      <c r="G16" s="203"/>
      <c r="H16" s="203"/>
      <c r="I16" s="137"/>
      <c r="J16" s="42">
        <v>0</v>
      </c>
      <c r="K16" s="75">
        <v>3.5</v>
      </c>
      <c r="L16" s="42">
        <v>1260</v>
      </c>
    </row>
    <row r="17" spans="1:12" ht="31.7" customHeight="1" x14ac:dyDescent="0.2">
      <c r="A17" s="101" t="s">
        <v>330</v>
      </c>
      <c r="B17" s="97" t="s">
        <v>15</v>
      </c>
      <c r="C17" s="97" t="s">
        <v>331</v>
      </c>
      <c r="D17" s="101" t="s">
        <v>967</v>
      </c>
      <c r="E17" s="97" t="s">
        <v>968</v>
      </c>
      <c r="F17" s="200">
        <f t="shared" si="0"/>
        <v>1140</v>
      </c>
      <c r="G17" s="201">
        <v>43361</v>
      </c>
      <c r="H17" s="201">
        <v>43363</v>
      </c>
      <c r="I17" s="97" t="s">
        <v>413</v>
      </c>
      <c r="J17" s="42">
        <v>3980.76</v>
      </c>
      <c r="K17" s="75">
        <v>2.5</v>
      </c>
      <c r="L17" s="42">
        <v>2850</v>
      </c>
    </row>
    <row r="18" spans="1:12" ht="14.85" customHeight="1" x14ac:dyDescent="0.2">
      <c r="A18" s="101" t="s">
        <v>830</v>
      </c>
      <c r="B18" s="97" t="s">
        <v>15</v>
      </c>
      <c r="C18" s="75" t="s">
        <v>831</v>
      </c>
      <c r="D18" s="136" t="s">
        <v>969</v>
      </c>
      <c r="E18" s="137" t="s">
        <v>970</v>
      </c>
      <c r="F18" s="200">
        <f t="shared" si="0"/>
        <v>1140</v>
      </c>
      <c r="G18" s="203">
        <v>43358</v>
      </c>
      <c r="H18" s="203">
        <v>43366</v>
      </c>
      <c r="I18" s="137" t="s">
        <v>854</v>
      </c>
      <c r="J18" s="42">
        <v>0</v>
      </c>
      <c r="K18" s="75">
        <v>8.5</v>
      </c>
      <c r="L18" s="42">
        <v>9690</v>
      </c>
    </row>
    <row r="19" spans="1:12" ht="24" x14ac:dyDescent="0.2">
      <c r="A19" s="101" t="s">
        <v>375</v>
      </c>
      <c r="B19" s="97" t="s">
        <v>23</v>
      </c>
      <c r="C19" s="75" t="s">
        <v>376</v>
      </c>
      <c r="D19" s="136"/>
      <c r="E19" s="137"/>
      <c r="F19" s="200">
        <f t="shared" si="0"/>
        <v>360</v>
      </c>
      <c r="G19" s="203"/>
      <c r="H19" s="203"/>
      <c r="I19" s="137"/>
      <c r="J19" s="42">
        <v>0</v>
      </c>
      <c r="K19" s="75">
        <v>8.5</v>
      </c>
      <c r="L19" s="42">
        <v>3060</v>
      </c>
    </row>
    <row r="20" spans="1:12" ht="24" x14ac:dyDescent="0.2">
      <c r="A20" s="101" t="s">
        <v>160</v>
      </c>
      <c r="B20" s="97" t="s">
        <v>29</v>
      </c>
      <c r="C20" s="97" t="s">
        <v>161</v>
      </c>
      <c r="D20" s="136"/>
      <c r="E20" s="137"/>
      <c r="F20" s="200">
        <f t="shared" si="0"/>
        <v>360</v>
      </c>
      <c r="G20" s="203"/>
      <c r="H20" s="203"/>
      <c r="I20" s="137"/>
      <c r="J20" s="42">
        <v>0</v>
      </c>
      <c r="K20" s="75">
        <v>8.5</v>
      </c>
      <c r="L20" s="42">
        <v>3060</v>
      </c>
    </row>
    <row r="21" spans="1:12" ht="24" x14ac:dyDescent="0.2">
      <c r="A21" s="101" t="s">
        <v>162</v>
      </c>
      <c r="B21" s="97" t="s">
        <v>87</v>
      </c>
      <c r="C21" s="97" t="s">
        <v>163</v>
      </c>
      <c r="D21" s="136"/>
      <c r="E21" s="137"/>
      <c r="F21" s="200">
        <f t="shared" si="0"/>
        <v>360</v>
      </c>
      <c r="G21" s="203"/>
      <c r="H21" s="203"/>
      <c r="I21" s="137"/>
      <c r="J21" s="42">
        <v>0</v>
      </c>
      <c r="K21" s="75">
        <v>8.5</v>
      </c>
      <c r="L21" s="42">
        <v>3060</v>
      </c>
    </row>
    <row r="22" spans="1:12" ht="24" x14ac:dyDescent="0.2">
      <c r="A22" s="101" t="s">
        <v>164</v>
      </c>
      <c r="B22" s="97" t="s">
        <v>165</v>
      </c>
      <c r="C22" s="97" t="s">
        <v>166</v>
      </c>
      <c r="D22" s="136"/>
      <c r="E22" s="137"/>
      <c r="F22" s="200">
        <f t="shared" si="0"/>
        <v>360</v>
      </c>
      <c r="G22" s="203"/>
      <c r="H22" s="203"/>
      <c r="I22" s="137"/>
      <c r="J22" s="42">
        <v>0</v>
      </c>
      <c r="K22" s="75">
        <v>8.5</v>
      </c>
      <c r="L22" s="42">
        <v>3060</v>
      </c>
    </row>
    <row r="23" spans="1:12" ht="24" x14ac:dyDescent="0.2">
      <c r="A23" s="101" t="s">
        <v>377</v>
      </c>
      <c r="B23" s="97" t="s">
        <v>378</v>
      </c>
      <c r="C23" s="75" t="s">
        <v>379</v>
      </c>
      <c r="D23" s="136"/>
      <c r="E23" s="137"/>
      <c r="F23" s="200">
        <f t="shared" si="0"/>
        <v>360</v>
      </c>
      <c r="G23" s="203"/>
      <c r="H23" s="203"/>
      <c r="I23" s="137"/>
      <c r="J23" s="42">
        <v>0</v>
      </c>
      <c r="K23" s="75">
        <v>8.5</v>
      </c>
      <c r="L23" s="42">
        <v>3060</v>
      </c>
    </row>
    <row r="24" spans="1:12" ht="24" x14ac:dyDescent="0.2">
      <c r="A24" s="101" t="s">
        <v>833</v>
      </c>
      <c r="B24" s="97" t="s">
        <v>29</v>
      </c>
      <c r="C24" s="97" t="s">
        <v>834</v>
      </c>
      <c r="D24" s="136"/>
      <c r="E24" s="137"/>
      <c r="F24" s="200">
        <f t="shared" si="0"/>
        <v>360</v>
      </c>
      <c r="G24" s="203"/>
      <c r="H24" s="203"/>
      <c r="I24" s="137"/>
      <c r="J24" s="42">
        <v>0</v>
      </c>
      <c r="K24" s="75">
        <v>8.5</v>
      </c>
      <c r="L24" s="42">
        <v>3060</v>
      </c>
    </row>
    <row r="25" spans="1:12" ht="23.85" customHeight="1" x14ac:dyDescent="0.2">
      <c r="A25" s="101" t="s">
        <v>668</v>
      </c>
      <c r="B25" s="97" t="s">
        <v>69</v>
      </c>
      <c r="C25" s="97" t="s">
        <v>669</v>
      </c>
      <c r="D25" s="136" t="s">
        <v>971</v>
      </c>
      <c r="E25" s="204" t="s">
        <v>55</v>
      </c>
      <c r="F25" s="200">
        <f t="shared" si="0"/>
        <v>360</v>
      </c>
      <c r="G25" s="203">
        <v>43353</v>
      </c>
      <c r="H25" s="203">
        <v>43357</v>
      </c>
      <c r="I25" s="137" t="s">
        <v>35</v>
      </c>
      <c r="J25" s="42">
        <v>0</v>
      </c>
      <c r="K25" s="75">
        <v>4.5</v>
      </c>
      <c r="L25" s="42">
        <v>1620</v>
      </c>
    </row>
    <row r="26" spans="1:12" ht="24" x14ac:dyDescent="0.2">
      <c r="A26" s="101" t="s">
        <v>972</v>
      </c>
      <c r="B26" s="97" t="s">
        <v>973</v>
      </c>
      <c r="C26" s="97" t="s">
        <v>974</v>
      </c>
      <c r="D26" s="136"/>
      <c r="E26" s="204"/>
      <c r="F26" s="200">
        <f t="shared" si="0"/>
        <v>360</v>
      </c>
      <c r="G26" s="203"/>
      <c r="H26" s="203"/>
      <c r="I26" s="137"/>
      <c r="J26" s="42">
        <v>0</v>
      </c>
      <c r="K26" s="75">
        <v>4.5</v>
      </c>
      <c r="L26" s="42">
        <v>1620</v>
      </c>
    </row>
    <row r="27" spans="1:12" x14ac:dyDescent="0.2">
      <c r="A27" s="101" t="s">
        <v>975</v>
      </c>
      <c r="B27" s="97" t="s">
        <v>976</v>
      </c>
      <c r="C27" s="97" t="s">
        <v>977</v>
      </c>
      <c r="D27" s="136"/>
      <c r="E27" s="204"/>
      <c r="F27" s="200">
        <f t="shared" si="0"/>
        <v>360</v>
      </c>
      <c r="G27" s="203"/>
      <c r="H27" s="203"/>
      <c r="I27" s="137"/>
      <c r="J27" s="42">
        <v>0</v>
      </c>
      <c r="K27" s="75">
        <v>4.5</v>
      </c>
      <c r="L27" s="42">
        <v>1620</v>
      </c>
    </row>
    <row r="28" spans="1:12" ht="24" x14ac:dyDescent="0.2">
      <c r="A28" s="101" t="s">
        <v>978</v>
      </c>
      <c r="B28" s="97" t="s">
        <v>979</v>
      </c>
      <c r="C28" s="97" t="s">
        <v>980</v>
      </c>
      <c r="D28" s="136"/>
      <c r="E28" s="204"/>
      <c r="F28" s="200">
        <f t="shared" si="0"/>
        <v>360</v>
      </c>
      <c r="G28" s="203"/>
      <c r="H28" s="203"/>
      <c r="I28" s="137"/>
      <c r="J28" s="42">
        <v>0</v>
      </c>
      <c r="K28" s="75">
        <v>4.5</v>
      </c>
      <c r="L28" s="42">
        <v>1620</v>
      </c>
    </row>
    <row r="29" spans="1:12" ht="23.85" customHeight="1" x14ac:dyDescent="0.2">
      <c r="A29" s="101" t="s">
        <v>920</v>
      </c>
      <c r="B29" s="97" t="s">
        <v>15</v>
      </c>
      <c r="C29" s="75" t="s">
        <v>921</v>
      </c>
      <c r="D29" s="136" t="s">
        <v>981</v>
      </c>
      <c r="E29" s="204" t="s">
        <v>550</v>
      </c>
      <c r="F29" s="200">
        <f t="shared" si="0"/>
        <v>1140</v>
      </c>
      <c r="G29" s="203">
        <v>43367</v>
      </c>
      <c r="H29" s="203">
        <v>43369</v>
      </c>
      <c r="I29" s="137" t="s">
        <v>413</v>
      </c>
      <c r="J29" s="42">
        <v>960.59</v>
      </c>
      <c r="K29" s="75">
        <v>2.5</v>
      </c>
      <c r="L29" s="42">
        <v>2850</v>
      </c>
    </row>
    <row r="30" spans="1:12" ht="24" x14ac:dyDescent="0.2">
      <c r="A30" s="101" t="s">
        <v>982</v>
      </c>
      <c r="B30" s="97" t="s">
        <v>983</v>
      </c>
      <c r="C30" s="97">
        <v>31240</v>
      </c>
      <c r="D30" s="136"/>
      <c r="E30" s="204"/>
      <c r="F30" s="200">
        <f t="shared" si="0"/>
        <v>800</v>
      </c>
      <c r="G30" s="203"/>
      <c r="H30" s="203"/>
      <c r="I30" s="137"/>
      <c r="J30" s="42">
        <v>2852.22</v>
      </c>
      <c r="K30" s="75">
        <v>2.5</v>
      </c>
      <c r="L30" s="42">
        <v>2000</v>
      </c>
    </row>
    <row r="31" spans="1:12" ht="36" x14ac:dyDescent="0.2">
      <c r="A31" s="101" t="s">
        <v>330</v>
      </c>
      <c r="B31" s="97" t="s">
        <v>15</v>
      </c>
      <c r="C31" s="97" t="s">
        <v>331</v>
      </c>
      <c r="D31" s="101" t="s">
        <v>967</v>
      </c>
      <c r="E31" s="97" t="s">
        <v>968</v>
      </c>
      <c r="F31" s="200">
        <f t="shared" si="0"/>
        <v>1140</v>
      </c>
      <c r="G31" s="201">
        <v>43361</v>
      </c>
      <c r="H31" s="201">
        <v>43363</v>
      </c>
      <c r="I31" s="97" t="s">
        <v>531</v>
      </c>
      <c r="J31" s="42">
        <v>3980.76</v>
      </c>
      <c r="K31" s="75">
        <v>2.5</v>
      </c>
      <c r="L31" s="42">
        <v>2850</v>
      </c>
    </row>
    <row r="32" spans="1:12" ht="23.85" customHeight="1" x14ac:dyDescent="0.2">
      <c r="A32" s="101" t="s">
        <v>14</v>
      </c>
      <c r="B32" s="97" t="s">
        <v>15</v>
      </c>
      <c r="C32" s="75" t="s">
        <v>16</v>
      </c>
      <c r="D32" s="136" t="s">
        <v>984</v>
      </c>
      <c r="E32" s="137" t="s">
        <v>18</v>
      </c>
      <c r="F32" s="200">
        <f t="shared" si="0"/>
        <v>1140</v>
      </c>
      <c r="G32" s="203">
        <v>43360</v>
      </c>
      <c r="H32" s="203">
        <v>43364</v>
      </c>
      <c r="I32" s="137" t="s">
        <v>958</v>
      </c>
      <c r="J32" s="42">
        <v>0</v>
      </c>
      <c r="K32" s="75">
        <v>4.5</v>
      </c>
      <c r="L32" s="42">
        <v>5130</v>
      </c>
    </row>
    <row r="33" spans="1:12" ht="24" x14ac:dyDescent="0.2">
      <c r="A33" s="101" t="s">
        <v>22</v>
      </c>
      <c r="B33" s="97" t="s">
        <v>23</v>
      </c>
      <c r="C33" s="75" t="s">
        <v>24</v>
      </c>
      <c r="D33" s="136"/>
      <c r="E33" s="137"/>
      <c r="F33" s="200">
        <f t="shared" si="0"/>
        <v>360</v>
      </c>
      <c r="G33" s="203"/>
      <c r="H33" s="203"/>
      <c r="I33" s="137"/>
      <c r="J33" s="42">
        <v>0</v>
      </c>
      <c r="K33" s="75">
        <v>4.5</v>
      </c>
      <c r="L33" s="42">
        <v>1620</v>
      </c>
    </row>
    <row r="34" spans="1:12" ht="24" x14ac:dyDescent="0.2">
      <c r="A34" s="101" t="s">
        <v>25</v>
      </c>
      <c r="B34" s="97" t="s">
        <v>26</v>
      </c>
      <c r="C34" s="97" t="s">
        <v>27</v>
      </c>
      <c r="D34" s="136"/>
      <c r="E34" s="137"/>
      <c r="F34" s="200">
        <f t="shared" si="0"/>
        <v>360</v>
      </c>
      <c r="G34" s="203"/>
      <c r="H34" s="203"/>
      <c r="I34" s="137"/>
      <c r="J34" s="42">
        <v>0</v>
      </c>
      <c r="K34" s="75">
        <v>4.5</v>
      </c>
      <c r="L34" s="42">
        <v>1620</v>
      </c>
    </row>
    <row r="35" spans="1:12" ht="24" x14ac:dyDescent="0.2">
      <c r="A35" s="101" t="s">
        <v>985</v>
      </c>
      <c r="B35" s="97" t="s">
        <v>986</v>
      </c>
      <c r="C35" s="75" t="s">
        <v>987</v>
      </c>
      <c r="D35" s="101" t="s">
        <v>988</v>
      </c>
      <c r="E35" s="75" t="s">
        <v>942</v>
      </c>
      <c r="F35" s="200">
        <f t="shared" si="0"/>
        <v>900</v>
      </c>
      <c r="G35" s="201">
        <v>43361</v>
      </c>
      <c r="H35" s="201">
        <v>43363</v>
      </c>
      <c r="I35" s="97" t="s">
        <v>531</v>
      </c>
      <c r="J35" s="42">
        <v>2663.04</v>
      </c>
      <c r="K35" s="75">
        <v>2.5</v>
      </c>
      <c r="L35" s="42">
        <v>2250</v>
      </c>
    </row>
    <row r="36" spans="1:12" ht="48" x14ac:dyDescent="0.2">
      <c r="A36" s="101" t="s">
        <v>989</v>
      </c>
      <c r="B36" s="97" t="s">
        <v>194</v>
      </c>
      <c r="C36" s="75"/>
      <c r="D36" s="101" t="s">
        <v>990</v>
      </c>
      <c r="E36" s="75" t="s">
        <v>991</v>
      </c>
      <c r="F36" s="200">
        <v>0</v>
      </c>
      <c r="G36" s="201">
        <v>43369</v>
      </c>
      <c r="H36" s="201">
        <v>43371</v>
      </c>
      <c r="I36" s="97" t="s">
        <v>531</v>
      </c>
      <c r="J36" s="42">
        <v>1569.88</v>
      </c>
      <c r="K36" s="75"/>
      <c r="L36" s="42">
        <v>0</v>
      </c>
    </row>
    <row r="37" spans="1:12" ht="36" x14ac:dyDescent="0.2">
      <c r="A37" s="101" t="s">
        <v>240</v>
      </c>
      <c r="B37" s="97" t="s">
        <v>87</v>
      </c>
      <c r="C37" s="75" t="s">
        <v>241</v>
      </c>
      <c r="D37" s="101" t="s">
        <v>955</v>
      </c>
      <c r="E37" s="75" t="s">
        <v>132</v>
      </c>
      <c r="F37" s="200">
        <f t="shared" ref="F37:F68" si="1">L37/K37</f>
        <v>720</v>
      </c>
      <c r="G37" s="201">
        <v>43339</v>
      </c>
      <c r="H37" s="201">
        <v>43342</v>
      </c>
      <c r="I37" s="97" t="s">
        <v>531</v>
      </c>
      <c r="J37" s="42">
        <v>3483.52</v>
      </c>
      <c r="K37" s="75">
        <v>4.5</v>
      </c>
      <c r="L37" s="42">
        <v>3240</v>
      </c>
    </row>
    <row r="38" spans="1:12" ht="36" x14ac:dyDescent="0.2">
      <c r="A38" s="101" t="s">
        <v>920</v>
      </c>
      <c r="B38" s="97" t="s">
        <v>15</v>
      </c>
      <c r="C38" s="75" t="s">
        <v>921</v>
      </c>
      <c r="D38" s="101" t="s">
        <v>992</v>
      </c>
      <c r="E38" s="75" t="s">
        <v>942</v>
      </c>
      <c r="F38" s="200">
        <f t="shared" si="1"/>
        <v>1140</v>
      </c>
      <c r="G38" s="201">
        <v>43347</v>
      </c>
      <c r="H38" s="201">
        <v>43350</v>
      </c>
      <c r="I38" s="97" t="s">
        <v>531</v>
      </c>
      <c r="J38" s="42">
        <v>2351.04</v>
      </c>
      <c r="K38" s="75">
        <v>2.5</v>
      </c>
      <c r="L38" s="42">
        <v>2850</v>
      </c>
    </row>
    <row r="39" spans="1:12" ht="36" x14ac:dyDescent="0.2">
      <c r="A39" s="101" t="s">
        <v>58</v>
      </c>
      <c r="B39" s="97" t="s">
        <v>15</v>
      </c>
      <c r="C39" s="97" t="s">
        <v>59</v>
      </c>
      <c r="D39" s="101" t="s">
        <v>993</v>
      </c>
      <c r="E39" s="75" t="s">
        <v>132</v>
      </c>
      <c r="F39" s="200">
        <f t="shared" si="1"/>
        <v>1140</v>
      </c>
      <c r="G39" s="201">
        <v>43345</v>
      </c>
      <c r="H39" s="201">
        <v>43347</v>
      </c>
      <c r="I39" s="97" t="s">
        <v>531</v>
      </c>
      <c r="J39" s="42">
        <v>3732.32</v>
      </c>
      <c r="K39" s="75">
        <v>2.5</v>
      </c>
      <c r="L39" s="42">
        <v>2850</v>
      </c>
    </row>
    <row r="40" spans="1:12" ht="23.85" customHeight="1" x14ac:dyDescent="0.2">
      <c r="A40" s="101" t="s">
        <v>52</v>
      </c>
      <c r="B40" s="97" t="s">
        <v>53</v>
      </c>
      <c r="C40" s="97">
        <v>5703</v>
      </c>
      <c r="D40" s="136" t="s">
        <v>994</v>
      </c>
      <c r="E40" s="204" t="s">
        <v>729</v>
      </c>
      <c r="F40" s="200">
        <f t="shared" si="1"/>
        <v>1140</v>
      </c>
      <c r="G40" s="203">
        <v>43354</v>
      </c>
      <c r="H40" s="203">
        <v>43357</v>
      </c>
      <c r="I40" s="137" t="s">
        <v>854</v>
      </c>
      <c r="J40" s="42">
        <v>0</v>
      </c>
      <c r="K40" s="75">
        <v>3.5</v>
      </c>
      <c r="L40" s="42">
        <v>3990</v>
      </c>
    </row>
    <row r="41" spans="1:12" ht="24" x14ac:dyDescent="0.2">
      <c r="A41" s="101" t="s">
        <v>995</v>
      </c>
      <c r="B41" s="97" t="s">
        <v>900</v>
      </c>
      <c r="C41" s="75">
        <v>51691</v>
      </c>
      <c r="D41" s="136"/>
      <c r="E41" s="204"/>
      <c r="F41" s="200">
        <f t="shared" si="1"/>
        <v>360</v>
      </c>
      <c r="G41" s="203"/>
      <c r="H41" s="203"/>
      <c r="I41" s="137"/>
      <c r="J41" s="42">
        <v>0</v>
      </c>
      <c r="K41" s="75">
        <v>3.5</v>
      </c>
      <c r="L41" s="42">
        <v>1260</v>
      </c>
    </row>
    <row r="42" spans="1:12" ht="24" x14ac:dyDescent="0.2">
      <c r="A42" s="101" t="s">
        <v>68</v>
      </c>
      <c r="B42" s="97" t="s">
        <v>69</v>
      </c>
      <c r="C42" s="97" t="s">
        <v>70</v>
      </c>
      <c r="D42" s="136"/>
      <c r="E42" s="204"/>
      <c r="F42" s="200">
        <f t="shared" si="1"/>
        <v>360</v>
      </c>
      <c r="G42" s="203"/>
      <c r="H42" s="203"/>
      <c r="I42" s="137"/>
      <c r="J42" s="42">
        <v>0</v>
      </c>
      <c r="K42" s="75">
        <v>3.5</v>
      </c>
      <c r="L42" s="42">
        <v>1260</v>
      </c>
    </row>
    <row r="43" spans="1:12" x14ac:dyDescent="0.2">
      <c r="A43" s="101" t="s">
        <v>996</v>
      </c>
      <c r="B43" s="97" t="s">
        <v>626</v>
      </c>
      <c r="C43" s="75">
        <v>82414</v>
      </c>
      <c r="D43" s="136"/>
      <c r="E43" s="204"/>
      <c r="F43" s="200">
        <f t="shared" si="1"/>
        <v>360</v>
      </c>
      <c r="G43" s="203"/>
      <c r="H43" s="203"/>
      <c r="I43" s="137"/>
      <c r="J43" s="42">
        <v>0</v>
      </c>
      <c r="K43" s="75">
        <v>3.5</v>
      </c>
      <c r="L43" s="42">
        <v>1260</v>
      </c>
    </row>
    <row r="44" spans="1:12" ht="23.85" customHeight="1" x14ac:dyDescent="0.2">
      <c r="A44" s="101" t="s">
        <v>58</v>
      </c>
      <c r="B44" s="97" t="s">
        <v>15</v>
      </c>
      <c r="C44" s="97" t="s">
        <v>59</v>
      </c>
      <c r="D44" s="136" t="s">
        <v>994</v>
      </c>
      <c r="E44" s="204" t="s">
        <v>120</v>
      </c>
      <c r="F44" s="200">
        <f t="shared" si="1"/>
        <v>1140</v>
      </c>
      <c r="G44" s="203">
        <v>43354</v>
      </c>
      <c r="H44" s="203">
        <v>43357</v>
      </c>
      <c r="I44" s="137" t="s">
        <v>413</v>
      </c>
      <c r="J44" s="42">
        <v>1105.28</v>
      </c>
      <c r="K44" s="75">
        <v>3.5</v>
      </c>
      <c r="L44" s="42">
        <v>3990</v>
      </c>
    </row>
    <row r="45" spans="1:12" ht="24" x14ac:dyDescent="0.2">
      <c r="A45" s="101" t="s">
        <v>911</v>
      </c>
      <c r="B45" s="97" t="s">
        <v>15</v>
      </c>
      <c r="C45" s="75">
        <v>17086</v>
      </c>
      <c r="D45" s="136"/>
      <c r="E45" s="204"/>
      <c r="F45" s="200">
        <f t="shared" si="1"/>
        <v>1114.2857142857142</v>
      </c>
      <c r="G45" s="203"/>
      <c r="H45" s="203"/>
      <c r="I45" s="137"/>
      <c r="J45" s="42">
        <v>1105.28</v>
      </c>
      <c r="K45" s="75">
        <v>3.5</v>
      </c>
      <c r="L45" s="42">
        <v>3900</v>
      </c>
    </row>
    <row r="46" spans="1:12" ht="24" x14ac:dyDescent="0.2">
      <c r="A46" s="101" t="s">
        <v>997</v>
      </c>
      <c r="B46" s="97" t="s">
        <v>998</v>
      </c>
      <c r="C46" s="75">
        <v>3697</v>
      </c>
      <c r="D46" s="136"/>
      <c r="E46" s="204"/>
      <c r="F46" s="200">
        <f t="shared" si="1"/>
        <v>360</v>
      </c>
      <c r="G46" s="203"/>
      <c r="H46" s="203"/>
      <c r="I46" s="137"/>
      <c r="J46" s="42">
        <v>1105.28</v>
      </c>
      <c r="K46" s="75">
        <v>3.5</v>
      </c>
      <c r="L46" s="200">
        <v>1260</v>
      </c>
    </row>
    <row r="47" spans="1:12" ht="24" x14ac:dyDescent="0.2">
      <c r="A47" s="101" t="s">
        <v>63</v>
      </c>
      <c r="B47" s="97" t="s">
        <v>64</v>
      </c>
      <c r="C47" s="75">
        <v>36056</v>
      </c>
      <c r="D47" s="136"/>
      <c r="E47" s="204"/>
      <c r="F47" s="200">
        <f t="shared" si="1"/>
        <v>360</v>
      </c>
      <c r="G47" s="203"/>
      <c r="H47" s="203"/>
      <c r="I47" s="137"/>
      <c r="J47" s="42">
        <v>1105.28</v>
      </c>
      <c r="K47" s="75">
        <v>3.5</v>
      </c>
      <c r="L47" s="200">
        <v>1260</v>
      </c>
    </row>
    <row r="48" spans="1:12" ht="36" x14ac:dyDescent="0.2">
      <c r="A48" s="101" t="s">
        <v>999</v>
      </c>
      <c r="B48" s="97" t="s">
        <v>1000</v>
      </c>
      <c r="C48" s="75" t="s">
        <v>1001</v>
      </c>
      <c r="D48" s="101" t="s">
        <v>1002</v>
      </c>
      <c r="E48" s="75" t="s">
        <v>515</v>
      </c>
      <c r="F48" s="200">
        <f t="shared" si="1"/>
        <v>1140</v>
      </c>
      <c r="G48" s="201">
        <v>43353</v>
      </c>
      <c r="H48" s="201">
        <v>43355</v>
      </c>
      <c r="I48" s="97" t="s">
        <v>531</v>
      </c>
      <c r="J48" s="42">
        <v>1924.46</v>
      </c>
      <c r="K48" s="75">
        <v>2.5</v>
      </c>
      <c r="L48" s="42">
        <v>2850</v>
      </c>
    </row>
    <row r="49" spans="1:12" ht="24" x14ac:dyDescent="0.2">
      <c r="A49" s="101" t="s">
        <v>1003</v>
      </c>
      <c r="B49" s="97" t="s">
        <v>29</v>
      </c>
      <c r="C49" s="75" t="s">
        <v>1004</v>
      </c>
      <c r="D49" s="101" t="s">
        <v>953</v>
      </c>
      <c r="E49" s="75" t="s">
        <v>563</v>
      </c>
      <c r="F49" s="200">
        <f t="shared" si="1"/>
        <v>360</v>
      </c>
      <c r="G49" s="201">
        <v>43367</v>
      </c>
      <c r="H49" s="201">
        <v>43371</v>
      </c>
      <c r="I49" s="97" t="s">
        <v>35</v>
      </c>
      <c r="J49" s="42">
        <v>0</v>
      </c>
      <c r="K49" s="75">
        <v>4.5</v>
      </c>
      <c r="L49" s="42">
        <v>1620</v>
      </c>
    </row>
    <row r="50" spans="1:12" ht="23.85" customHeight="1" x14ac:dyDescent="0.2">
      <c r="A50" s="101" t="s">
        <v>1005</v>
      </c>
      <c r="B50" s="97" t="s">
        <v>1006</v>
      </c>
      <c r="C50" s="75" t="s">
        <v>1007</v>
      </c>
      <c r="D50" s="136" t="s">
        <v>953</v>
      </c>
      <c r="E50" s="137" t="s">
        <v>1008</v>
      </c>
      <c r="F50" s="200">
        <f t="shared" si="1"/>
        <v>360</v>
      </c>
      <c r="G50" s="203">
        <v>43367</v>
      </c>
      <c r="H50" s="203">
        <v>43372</v>
      </c>
      <c r="I50" s="137" t="s">
        <v>413</v>
      </c>
      <c r="J50" s="42">
        <v>0</v>
      </c>
      <c r="K50" s="75">
        <v>5.5</v>
      </c>
      <c r="L50" s="42">
        <v>1980</v>
      </c>
    </row>
    <row r="51" spans="1:12" x14ac:dyDescent="0.2">
      <c r="A51" s="101" t="s">
        <v>46</v>
      </c>
      <c r="B51" s="97" t="s">
        <v>47</v>
      </c>
      <c r="C51" s="97" t="s">
        <v>48</v>
      </c>
      <c r="D51" s="136"/>
      <c r="E51" s="137"/>
      <c r="F51" s="200">
        <f t="shared" si="1"/>
        <v>360</v>
      </c>
      <c r="G51" s="203"/>
      <c r="H51" s="203"/>
      <c r="I51" s="137"/>
      <c r="J51" s="42">
        <v>0</v>
      </c>
      <c r="K51" s="75">
        <v>5.5</v>
      </c>
      <c r="L51" s="42">
        <v>1980</v>
      </c>
    </row>
    <row r="52" spans="1:12" ht="24" x14ac:dyDescent="0.2">
      <c r="A52" s="101" t="s">
        <v>36</v>
      </c>
      <c r="B52" s="97" t="s">
        <v>29</v>
      </c>
      <c r="C52" s="97" t="s">
        <v>37</v>
      </c>
      <c r="D52" s="136"/>
      <c r="E52" s="137"/>
      <c r="F52" s="200">
        <f t="shared" si="1"/>
        <v>360</v>
      </c>
      <c r="G52" s="203"/>
      <c r="H52" s="203"/>
      <c r="I52" s="137"/>
      <c r="J52" s="42">
        <v>0</v>
      </c>
      <c r="K52" s="75">
        <v>5.5</v>
      </c>
      <c r="L52" s="42">
        <v>1980</v>
      </c>
    </row>
    <row r="53" spans="1:12" ht="24" x14ac:dyDescent="0.2">
      <c r="A53" s="101" t="s">
        <v>302</v>
      </c>
      <c r="B53" s="97" t="s">
        <v>29</v>
      </c>
      <c r="C53" s="75" t="s">
        <v>303</v>
      </c>
      <c r="D53" s="136"/>
      <c r="E53" s="137"/>
      <c r="F53" s="200">
        <f t="shared" si="1"/>
        <v>360</v>
      </c>
      <c r="G53" s="203"/>
      <c r="H53" s="203"/>
      <c r="I53" s="137"/>
      <c r="J53" s="42">
        <v>0</v>
      </c>
      <c r="K53" s="75">
        <v>5.5</v>
      </c>
      <c r="L53" s="42">
        <v>1980</v>
      </c>
    </row>
    <row r="54" spans="1:12" ht="14.85" customHeight="1" x14ac:dyDescent="0.2">
      <c r="A54" s="101" t="s">
        <v>46</v>
      </c>
      <c r="B54" s="97" t="s">
        <v>47</v>
      </c>
      <c r="C54" s="97" t="s">
        <v>48</v>
      </c>
      <c r="D54" s="136" t="s">
        <v>953</v>
      </c>
      <c r="E54" s="137" t="s">
        <v>1009</v>
      </c>
      <c r="F54" s="200">
        <f t="shared" si="1"/>
        <v>360</v>
      </c>
      <c r="G54" s="203">
        <v>43353</v>
      </c>
      <c r="H54" s="203">
        <v>43358</v>
      </c>
      <c r="I54" s="137" t="s">
        <v>413</v>
      </c>
      <c r="J54" s="42">
        <v>0</v>
      </c>
      <c r="K54" s="75">
        <v>5.5</v>
      </c>
      <c r="L54" s="42">
        <v>1980</v>
      </c>
    </row>
    <row r="55" spans="1:12" ht="24" x14ac:dyDescent="0.2">
      <c r="A55" s="101" t="s">
        <v>806</v>
      </c>
      <c r="B55" s="97" t="s">
        <v>776</v>
      </c>
      <c r="C55" s="75" t="s">
        <v>807</v>
      </c>
      <c r="D55" s="136"/>
      <c r="E55" s="137"/>
      <c r="F55" s="200">
        <f t="shared" si="1"/>
        <v>360</v>
      </c>
      <c r="G55" s="203"/>
      <c r="H55" s="203"/>
      <c r="I55" s="137"/>
      <c r="J55" s="42">
        <v>0</v>
      </c>
      <c r="K55" s="75">
        <v>5.5</v>
      </c>
      <c r="L55" s="42">
        <v>1980</v>
      </c>
    </row>
    <row r="56" spans="1:12" ht="24" x14ac:dyDescent="0.2">
      <c r="A56" s="101" t="s">
        <v>302</v>
      </c>
      <c r="B56" s="97" t="s">
        <v>29</v>
      </c>
      <c r="C56" s="75" t="s">
        <v>303</v>
      </c>
      <c r="D56" s="136"/>
      <c r="E56" s="137"/>
      <c r="F56" s="200">
        <f t="shared" si="1"/>
        <v>360</v>
      </c>
      <c r="G56" s="203"/>
      <c r="H56" s="203"/>
      <c r="I56" s="137"/>
      <c r="J56" s="42">
        <v>0</v>
      </c>
      <c r="K56" s="75">
        <v>5.5</v>
      </c>
      <c r="L56" s="42">
        <v>1980</v>
      </c>
    </row>
    <row r="57" spans="1:12" ht="24" x14ac:dyDescent="0.2">
      <c r="A57" s="101" t="s">
        <v>1010</v>
      </c>
      <c r="B57" s="97"/>
      <c r="C57" s="75"/>
      <c r="D57" s="136"/>
      <c r="E57" s="137"/>
      <c r="F57" s="200">
        <f t="shared" si="1"/>
        <v>360</v>
      </c>
      <c r="G57" s="203"/>
      <c r="H57" s="203"/>
      <c r="I57" s="137"/>
      <c r="J57" s="42">
        <v>0</v>
      </c>
      <c r="K57" s="75">
        <v>5.5</v>
      </c>
      <c r="L57" s="42">
        <v>1980</v>
      </c>
    </row>
    <row r="58" spans="1:12" ht="14.85" customHeight="1" x14ac:dyDescent="0.2">
      <c r="A58" s="101" t="s">
        <v>711</v>
      </c>
      <c r="B58" s="97" t="s">
        <v>53</v>
      </c>
      <c r="C58" s="75">
        <v>5690</v>
      </c>
      <c r="D58" s="136" t="s">
        <v>994</v>
      </c>
      <c r="E58" s="204" t="s">
        <v>294</v>
      </c>
      <c r="F58" s="200">
        <f t="shared" si="1"/>
        <v>1140</v>
      </c>
      <c r="G58" s="203">
        <v>43354</v>
      </c>
      <c r="H58" s="203">
        <v>43357</v>
      </c>
      <c r="I58" s="137" t="s">
        <v>413</v>
      </c>
      <c r="J58" s="42">
        <v>1369.28</v>
      </c>
      <c r="K58" s="75">
        <v>3.5</v>
      </c>
      <c r="L58" s="42">
        <v>3990</v>
      </c>
    </row>
    <row r="59" spans="1:12" ht="24" x14ac:dyDescent="0.2">
      <c r="A59" s="101" t="s">
        <v>690</v>
      </c>
      <c r="B59" s="97" t="s">
        <v>15</v>
      </c>
      <c r="C59" s="75">
        <v>707</v>
      </c>
      <c r="D59" s="136"/>
      <c r="E59" s="204"/>
      <c r="F59" s="200">
        <f t="shared" si="1"/>
        <v>1140</v>
      </c>
      <c r="G59" s="203"/>
      <c r="H59" s="203"/>
      <c r="I59" s="137"/>
      <c r="J59" s="42">
        <v>1369.28</v>
      </c>
      <c r="K59" s="75">
        <v>3.5</v>
      </c>
      <c r="L59" s="42">
        <v>3990</v>
      </c>
    </row>
    <row r="60" spans="1:12" ht="24" x14ac:dyDescent="0.2">
      <c r="A60" s="101" t="s">
        <v>716</v>
      </c>
      <c r="B60" s="97" t="s">
        <v>717</v>
      </c>
      <c r="C60" s="75">
        <v>31070</v>
      </c>
      <c r="D60" s="136"/>
      <c r="E60" s="204"/>
      <c r="F60" s="200">
        <f t="shared" si="1"/>
        <v>360</v>
      </c>
      <c r="G60" s="203"/>
      <c r="H60" s="203"/>
      <c r="I60" s="137"/>
      <c r="J60" s="42">
        <v>1369.28</v>
      </c>
      <c r="K60" s="75">
        <v>3.5</v>
      </c>
      <c r="L60" s="42">
        <v>1260</v>
      </c>
    </row>
    <row r="61" spans="1:12" ht="24" x14ac:dyDescent="0.2">
      <c r="A61" s="101" t="s">
        <v>720</v>
      </c>
      <c r="B61" s="97" t="s">
        <v>721</v>
      </c>
      <c r="C61" s="75" t="s">
        <v>722</v>
      </c>
      <c r="D61" s="136"/>
      <c r="E61" s="204"/>
      <c r="F61" s="200">
        <f t="shared" si="1"/>
        <v>360</v>
      </c>
      <c r="G61" s="203"/>
      <c r="H61" s="203"/>
      <c r="I61" s="137"/>
      <c r="J61" s="42">
        <v>1369.28</v>
      </c>
      <c r="K61" s="75">
        <v>3.5</v>
      </c>
      <c r="L61" s="42">
        <v>1260</v>
      </c>
    </row>
    <row r="62" spans="1:12" ht="24" x14ac:dyDescent="0.2">
      <c r="A62" s="101" t="s">
        <v>1011</v>
      </c>
      <c r="B62" s="97" t="s">
        <v>717</v>
      </c>
      <c r="C62" s="75">
        <v>85087</v>
      </c>
      <c r="D62" s="136"/>
      <c r="E62" s="204"/>
      <c r="F62" s="200">
        <f t="shared" si="1"/>
        <v>360</v>
      </c>
      <c r="G62" s="203"/>
      <c r="H62" s="203"/>
      <c r="I62" s="137"/>
      <c r="J62" s="42">
        <v>1369.28</v>
      </c>
      <c r="K62" s="75">
        <v>3.5</v>
      </c>
      <c r="L62" s="42">
        <v>1260</v>
      </c>
    </row>
    <row r="63" spans="1:12" ht="23.85" customHeight="1" x14ac:dyDescent="0.2">
      <c r="A63" s="101" t="s">
        <v>154</v>
      </c>
      <c r="B63" s="97" t="s">
        <v>15</v>
      </c>
      <c r="C63" s="97">
        <v>310</v>
      </c>
      <c r="D63" s="136" t="s">
        <v>1012</v>
      </c>
      <c r="E63" s="204" t="s">
        <v>497</v>
      </c>
      <c r="F63" s="200">
        <f t="shared" si="1"/>
        <v>1140</v>
      </c>
      <c r="G63" s="203">
        <v>43355</v>
      </c>
      <c r="H63" s="203">
        <v>43358</v>
      </c>
      <c r="I63" s="137" t="s">
        <v>413</v>
      </c>
      <c r="J63" s="42">
        <v>2264.08</v>
      </c>
      <c r="K63" s="75">
        <v>3.5</v>
      </c>
      <c r="L63" s="42">
        <v>3990</v>
      </c>
    </row>
    <row r="64" spans="1:12" x14ac:dyDescent="0.2">
      <c r="A64" s="101" t="s">
        <v>1013</v>
      </c>
      <c r="B64" s="97" t="s">
        <v>15</v>
      </c>
      <c r="C64" s="75">
        <v>15512</v>
      </c>
      <c r="D64" s="136"/>
      <c r="E64" s="204"/>
      <c r="F64" s="200">
        <f t="shared" si="1"/>
        <v>1140</v>
      </c>
      <c r="G64" s="203"/>
      <c r="H64" s="203"/>
      <c r="I64" s="137"/>
      <c r="J64" s="42">
        <v>2264.08</v>
      </c>
      <c r="K64" s="75">
        <v>3.5</v>
      </c>
      <c r="L64" s="42">
        <v>3990</v>
      </c>
    </row>
    <row r="65" spans="1:13" ht="24" x14ac:dyDescent="0.2">
      <c r="A65" s="101" t="s">
        <v>891</v>
      </c>
      <c r="B65" s="97" t="s">
        <v>892</v>
      </c>
      <c r="C65" s="75">
        <v>33499</v>
      </c>
      <c r="D65" s="136"/>
      <c r="E65" s="204"/>
      <c r="F65" s="200">
        <f t="shared" si="1"/>
        <v>900</v>
      </c>
      <c r="G65" s="203"/>
      <c r="H65" s="203"/>
      <c r="I65" s="137"/>
      <c r="J65" s="42">
        <v>2264.08</v>
      </c>
      <c r="K65" s="75">
        <v>3.5</v>
      </c>
      <c r="L65" s="42">
        <v>3150</v>
      </c>
    </row>
    <row r="66" spans="1:13" ht="24" x14ac:dyDescent="0.2">
      <c r="A66" s="101" t="s">
        <v>1014</v>
      </c>
      <c r="B66" s="97" t="s">
        <v>245</v>
      </c>
      <c r="C66" s="75" t="s">
        <v>1015</v>
      </c>
      <c r="D66" s="136"/>
      <c r="E66" s="204"/>
      <c r="F66" s="200">
        <f t="shared" si="1"/>
        <v>900</v>
      </c>
      <c r="G66" s="203"/>
      <c r="H66" s="203"/>
      <c r="I66" s="137"/>
      <c r="J66" s="42">
        <v>2264.08</v>
      </c>
      <c r="K66" s="75">
        <v>3.5</v>
      </c>
      <c r="L66" s="42">
        <v>3150</v>
      </c>
    </row>
    <row r="67" spans="1:13" ht="23.85" customHeight="1" x14ac:dyDescent="0.2">
      <c r="A67" s="101" t="s">
        <v>38</v>
      </c>
      <c r="B67" s="97" t="s">
        <v>29</v>
      </c>
      <c r="C67" s="97" t="s">
        <v>39</v>
      </c>
      <c r="D67" s="136" t="s">
        <v>953</v>
      </c>
      <c r="E67" s="137" t="s">
        <v>1008</v>
      </c>
      <c r="F67" s="200">
        <f t="shared" si="1"/>
        <v>360</v>
      </c>
      <c r="G67" s="203">
        <v>43367</v>
      </c>
      <c r="H67" s="203">
        <v>43372</v>
      </c>
      <c r="I67" s="137" t="s">
        <v>844</v>
      </c>
      <c r="J67" s="42">
        <v>0</v>
      </c>
      <c r="K67" s="75">
        <v>5.5</v>
      </c>
      <c r="L67" s="42">
        <v>1980</v>
      </c>
    </row>
    <row r="68" spans="1:13" ht="24" x14ac:dyDescent="0.2">
      <c r="A68" s="101" t="s">
        <v>569</v>
      </c>
      <c r="B68" s="97" t="s">
        <v>570</v>
      </c>
      <c r="C68" s="75">
        <v>32158</v>
      </c>
      <c r="D68" s="136"/>
      <c r="E68" s="137"/>
      <c r="F68" s="200">
        <f t="shared" si="1"/>
        <v>360</v>
      </c>
      <c r="G68" s="203"/>
      <c r="H68" s="203"/>
      <c r="I68" s="137"/>
      <c r="J68" s="42">
        <v>0</v>
      </c>
      <c r="K68" s="75">
        <v>5.5</v>
      </c>
      <c r="L68" s="42">
        <v>1980</v>
      </c>
    </row>
    <row r="69" spans="1:13" ht="23.85" customHeight="1" x14ac:dyDescent="0.2">
      <c r="A69" s="101" t="s">
        <v>1016</v>
      </c>
      <c r="B69" s="97" t="s">
        <v>717</v>
      </c>
      <c r="C69" s="75">
        <v>56014</v>
      </c>
      <c r="D69" s="136" t="s">
        <v>953</v>
      </c>
      <c r="E69" s="137" t="s">
        <v>1017</v>
      </c>
      <c r="F69" s="200">
        <f t="shared" ref="F69:F91" si="2">L69/K69</f>
        <v>360</v>
      </c>
      <c r="G69" s="203">
        <v>43371</v>
      </c>
      <c r="H69" s="203">
        <v>43373</v>
      </c>
      <c r="I69" s="137" t="s">
        <v>413</v>
      </c>
      <c r="J69" s="42">
        <v>892.34</v>
      </c>
      <c r="K69" s="75">
        <v>2.5</v>
      </c>
      <c r="L69" s="42">
        <v>900</v>
      </c>
    </row>
    <row r="70" spans="1:13" ht="24" x14ac:dyDescent="0.2">
      <c r="A70" s="101" t="s">
        <v>1018</v>
      </c>
      <c r="B70" s="97" t="s">
        <v>1019</v>
      </c>
      <c r="C70" s="75"/>
      <c r="D70" s="136"/>
      <c r="E70" s="137"/>
      <c r="F70" s="200">
        <f t="shared" si="2"/>
        <v>360</v>
      </c>
      <c r="G70" s="203"/>
      <c r="H70" s="203"/>
      <c r="I70" s="137"/>
      <c r="J70" s="42">
        <v>892.34</v>
      </c>
      <c r="K70" s="75">
        <v>2.5</v>
      </c>
      <c r="L70" s="42">
        <v>900</v>
      </c>
    </row>
    <row r="71" spans="1:13" x14ac:dyDescent="0.2">
      <c r="A71" s="101" t="s">
        <v>1020</v>
      </c>
      <c r="B71" s="97" t="s">
        <v>1021</v>
      </c>
      <c r="C71" s="75"/>
      <c r="D71" s="136"/>
      <c r="E71" s="137"/>
      <c r="F71" s="200">
        <f t="shared" si="2"/>
        <v>360</v>
      </c>
      <c r="G71" s="203"/>
      <c r="H71" s="203"/>
      <c r="I71" s="137"/>
      <c r="J71" s="42">
        <v>892.34</v>
      </c>
      <c r="K71" s="75">
        <v>2.5</v>
      </c>
      <c r="L71" s="42">
        <v>900</v>
      </c>
    </row>
    <row r="72" spans="1:13" ht="23.85" customHeight="1" x14ac:dyDescent="0.2">
      <c r="A72" s="101" t="s">
        <v>1022</v>
      </c>
      <c r="B72" s="97" t="s">
        <v>1023</v>
      </c>
      <c r="C72" s="75" t="s">
        <v>1024</v>
      </c>
      <c r="D72" s="136" t="s">
        <v>1025</v>
      </c>
      <c r="E72" s="204" t="s">
        <v>1026</v>
      </c>
      <c r="F72" s="200">
        <f t="shared" si="2"/>
        <v>368.40000000000003</v>
      </c>
      <c r="G72" s="203">
        <v>43309</v>
      </c>
      <c r="H72" s="203">
        <v>43314</v>
      </c>
      <c r="I72" s="137" t="s">
        <v>840</v>
      </c>
      <c r="J72" s="75">
        <v>1927.44</v>
      </c>
      <c r="K72" s="75">
        <v>5.5</v>
      </c>
      <c r="L72" s="42">
        <v>2026.2</v>
      </c>
    </row>
    <row r="73" spans="1:13" ht="24" x14ac:dyDescent="0.2">
      <c r="A73" s="101" t="s">
        <v>1027</v>
      </c>
      <c r="B73" s="97" t="s">
        <v>717</v>
      </c>
      <c r="C73" s="75">
        <v>1487</v>
      </c>
      <c r="D73" s="136"/>
      <c r="E73" s="204"/>
      <c r="F73" s="200">
        <f t="shared" si="2"/>
        <v>368.40000000000003</v>
      </c>
      <c r="G73" s="203"/>
      <c r="H73" s="203"/>
      <c r="I73" s="137"/>
      <c r="J73" s="42">
        <v>1927.44</v>
      </c>
      <c r="K73" s="75">
        <v>5.5</v>
      </c>
      <c r="L73" s="42">
        <v>2026.2</v>
      </c>
    </row>
    <row r="74" spans="1:13" ht="14.85" customHeight="1" x14ac:dyDescent="0.2">
      <c r="A74" s="101" t="s">
        <v>46</v>
      </c>
      <c r="B74" s="97" t="s">
        <v>47</v>
      </c>
      <c r="C74" s="97" t="s">
        <v>48</v>
      </c>
      <c r="D74" s="136" t="s">
        <v>953</v>
      </c>
      <c r="E74" s="137" t="s">
        <v>1028</v>
      </c>
      <c r="F74" s="200">
        <f t="shared" si="2"/>
        <v>360</v>
      </c>
      <c r="G74" s="203">
        <v>43360</v>
      </c>
      <c r="H74" s="203">
        <v>43365</v>
      </c>
      <c r="I74" s="137" t="s">
        <v>878</v>
      </c>
      <c r="J74" s="42">
        <v>0</v>
      </c>
      <c r="K74" s="75">
        <v>5.5</v>
      </c>
      <c r="L74" s="42">
        <v>1980</v>
      </c>
    </row>
    <row r="75" spans="1:13" ht="24" x14ac:dyDescent="0.2">
      <c r="A75" s="101" t="s">
        <v>827</v>
      </c>
      <c r="B75" s="97" t="s">
        <v>87</v>
      </c>
      <c r="C75" s="75" t="s">
        <v>828</v>
      </c>
      <c r="D75" s="136"/>
      <c r="E75" s="137"/>
      <c r="F75" s="200">
        <f t="shared" si="2"/>
        <v>360</v>
      </c>
      <c r="G75" s="203"/>
      <c r="H75" s="203"/>
      <c r="I75" s="137"/>
      <c r="J75" s="42">
        <v>0</v>
      </c>
      <c r="K75" s="75">
        <v>5.5</v>
      </c>
      <c r="L75" s="42">
        <v>1980</v>
      </c>
    </row>
    <row r="76" spans="1:13" ht="24" x14ac:dyDescent="0.2">
      <c r="A76" s="101" t="s">
        <v>785</v>
      </c>
      <c r="B76" s="97" t="s">
        <v>87</v>
      </c>
      <c r="C76" s="97" t="s">
        <v>786</v>
      </c>
      <c r="D76" s="136"/>
      <c r="E76" s="137"/>
      <c r="F76" s="200">
        <f t="shared" si="2"/>
        <v>360</v>
      </c>
      <c r="G76" s="203"/>
      <c r="H76" s="203"/>
      <c r="I76" s="137"/>
      <c r="J76" s="42">
        <v>0</v>
      </c>
      <c r="K76" s="75">
        <v>5.5</v>
      </c>
      <c r="L76" s="42">
        <v>1980</v>
      </c>
    </row>
    <row r="77" spans="1:13" ht="24" x14ac:dyDescent="0.2">
      <c r="A77" s="101" t="s">
        <v>84</v>
      </c>
      <c r="B77" s="97" t="s">
        <v>29</v>
      </c>
      <c r="C77" s="97" t="s">
        <v>85</v>
      </c>
      <c r="D77" s="136"/>
      <c r="E77" s="137"/>
      <c r="F77" s="200">
        <f t="shared" si="2"/>
        <v>360</v>
      </c>
      <c r="G77" s="203"/>
      <c r="H77" s="203"/>
      <c r="I77" s="137"/>
      <c r="J77" s="42">
        <v>0</v>
      </c>
      <c r="K77" s="75">
        <v>5.5</v>
      </c>
      <c r="L77" s="42">
        <v>1980</v>
      </c>
    </row>
    <row r="78" spans="1:13" ht="24" x14ac:dyDescent="0.2">
      <c r="A78" s="101" t="s">
        <v>1005</v>
      </c>
      <c r="B78" s="97" t="s">
        <v>1006</v>
      </c>
      <c r="C78" s="75" t="s">
        <v>1007</v>
      </c>
      <c r="D78" s="136"/>
      <c r="E78" s="137"/>
      <c r="F78" s="200">
        <f t="shared" si="2"/>
        <v>360</v>
      </c>
      <c r="G78" s="203"/>
      <c r="H78" s="203"/>
      <c r="I78" s="137"/>
      <c r="J78" s="42">
        <v>0</v>
      </c>
      <c r="K78" s="75">
        <v>5.5</v>
      </c>
      <c r="L78" s="42">
        <v>1980</v>
      </c>
    </row>
    <row r="79" spans="1:13" ht="36" x14ac:dyDescent="0.2">
      <c r="A79" s="101" t="s">
        <v>431</v>
      </c>
      <c r="B79" s="97" t="s">
        <v>432</v>
      </c>
      <c r="C79" s="97" t="s">
        <v>433</v>
      </c>
      <c r="D79" s="101" t="s">
        <v>1029</v>
      </c>
      <c r="E79" s="75" t="s">
        <v>550</v>
      </c>
      <c r="F79" s="200">
        <f t="shared" si="2"/>
        <v>900</v>
      </c>
      <c r="G79" s="201">
        <v>43356</v>
      </c>
      <c r="H79" s="201">
        <v>43362</v>
      </c>
      <c r="I79" s="97" t="s">
        <v>413</v>
      </c>
      <c r="J79" s="42">
        <v>834.4</v>
      </c>
      <c r="K79" s="75">
        <v>6.5</v>
      </c>
      <c r="L79" s="42">
        <v>5850</v>
      </c>
      <c r="M79" s="194"/>
    </row>
    <row r="80" spans="1:13" ht="23.85" customHeight="1" x14ac:dyDescent="0.2">
      <c r="A80" s="101" t="s">
        <v>961</v>
      </c>
      <c r="B80" s="97" t="s">
        <v>432</v>
      </c>
      <c r="C80" s="97">
        <v>15466</v>
      </c>
      <c r="D80" s="136" t="s">
        <v>1030</v>
      </c>
      <c r="E80" s="137" t="s">
        <v>567</v>
      </c>
      <c r="F80" s="200">
        <f t="shared" si="2"/>
        <v>1140</v>
      </c>
      <c r="G80" s="203">
        <v>43347</v>
      </c>
      <c r="H80" s="203">
        <v>43350</v>
      </c>
      <c r="I80" s="137" t="s">
        <v>413</v>
      </c>
      <c r="J80" s="42">
        <v>3006.88</v>
      </c>
      <c r="K80" s="75">
        <v>3.5</v>
      </c>
      <c r="L80" s="42">
        <v>3990</v>
      </c>
    </row>
    <row r="81" spans="1:12" ht="24" x14ac:dyDescent="0.2">
      <c r="A81" s="101" t="s">
        <v>891</v>
      </c>
      <c r="B81" s="97" t="s">
        <v>892</v>
      </c>
      <c r="C81" s="75">
        <v>33499</v>
      </c>
      <c r="D81" s="136"/>
      <c r="E81" s="137"/>
      <c r="F81" s="200">
        <f t="shared" si="2"/>
        <v>900</v>
      </c>
      <c r="G81" s="203"/>
      <c r="H81" s="203"/>
      <c r="I81" s="137"/>
      <c r="J81" s="42">
        <v>3006.88</v>
      </c>
      <c r="K81" s="75">
        <v>3.5</v>
      </c>
      <c r="L81" s="42">
        <v>3150</v>
      </c>
    </row>
    <row r="82" spans="1:12" ht="48" x14ac:dyDescent="0.2">
      <c r="A82" s="101" t="s">
        <v>122</v>
      </c>
      <c r="B82" s="97" t="s">
        <v>53</v>
      </c>
      <c r="C82" s="97">
        <v>5185</v>
      </c>
      <c r="D82" s="101" t="s">
        <v>1031</v>
      </c>
      <c r="E82" s="97" t="s">
        <v>1017</v>
      </c>
      <c r="F82" s="200">
        <f t="shared" si="2"/>
        <v>1140</v>
      </c>
      <c r="G82" s="201">
        <v>43355</v>
      </c>
      <c r="H82" s="201">
        <v>43357</v>
      </c>
      <c r="I82" s="97" t="s">
        <v>413</v>
      </c>
      <c r="J82" s="42">
        <v>932.34</v>
      </c>
      <c r="K82" s="75">
        <v>2.5</v>
      </c>
      <c r="L82" s="42">
        <v>2850</v>
      </c>
    </row>
    <row r="83" spans="1:12" ht="14.85" customHeight="1" x14ac:dyDescent="0.2">
      <c r="A83" s="101" t="s">
        <v>76</v>
      </c>
      <c r="B83" s="97" t="s">
        <v>15</v>
      </c>
      <c r="C83" s="97">
        <v>266</v>
      </c>
      <c r="D83" s="136" t="s">
        <v>1032</v>
      </c>
      <c r="E83" s="137" t="s">
        <v>737</v>
      </c>
      <c r="F83" s="200">
        <f t="shared" si="2"/>
        <v>1140</v>
      </c>
      <c r="G83" s="206">
        <v>43360</v>
      </c>
      <c r="H83" s="206">
        <v>43367</v>
      </c>
      <c r="I83" s="137" t="s">
        <v>413</v>
      </c>
      <c r="J83" s="42">
        <v>1049.9000000000001</v>
      </c>
      <c r="K83" s="75">
        <v>4.5</v>
      </c>
      <c r="L83" s="42">
        <v>5130</v>
      </c>
    </row>
    <row r="84" spans="1:12" ht="24" x14ac:dyDescent="0.2">
      <c r="A84" s="101" t="s">
        <v>1033</v>
      </c>
      <c r="B84" s="97" t="s">
        <v>29</v>
      </c>
      <c r="C84" s="75" t="s">
        <v>1034</v>
      </c>
      <c r="D84" s="136"/>
      <c r="E84" s="137"/>
      <c r="F84" s="200">
        <f t="shared" si="2"/>
        <v>360</v>
      </c>
      <c r="G84" s="206"/>
      <c r="H84" s="206"/>
      <c r="I84" s="137"/>
      <c r="J84" s="42">
        <v>1049.9000000000001</v>
      </c>
      <c r="K84" s="75">
        <v>4.5</v>
      </c>
      <c r="L84" s="42">
        <v>1620</v>
      </c>
    </row>
    <row r="85" spans="1:12" ht="24" x14ac:dyDescent="0.2">
      <c r="A85" s="101" t="s">
        <v>1035</v>
      </c>
      <c r="B85" s="97" t="s">
        <v>29</v>
      </c>
      <c r="C85" s="75" t="s">
        <v>1036</v>
      </c>
      <c r="D85" s="136"/>
      <c r="E85" s="137"/>
      <c r="F85" s="200">
        <f t="shared" si="2"/>
        <v>360</v>
      </c>
      <c r="G85" s="206"/>
      <c r="H85" s="206"/>
      <c r="I85" s="137"/>
      <c r="J85" s="42">
        <v>1049.9000000000001</v>
      </c>
      <c r="K85" s="75">
        <v>4.5</v>
      </c>
      <c r="L85" s="42">
        <v>1620</v>
      </c>
    </row>
    <row r="86" spans="1:12" ht="24" x14ac:dyDescent="0.2">
      <c r="A86" s="101" t="s">
        <v>637</v>
      </c>
      <c r="B86" s="97" t="s">
        <v>29</v>
      </c>
      <c r="C86" s="97" t="s">
        <v>638</v>
      </c>
      <c r="D86" s="136"/>
      <c r="E86" s="137"/>
      <c r="F86" s="200">
        <f t="shared" si="2"/>
        <v>360</v>
      </c>
      <c r="G86" s="206"/>
      <c r="H86" s="206"/>
      <c r="I86" s="137"/>
      <c r="J86" s="42">
        <v>1049.9000000000001</v>
      </c>
      <c r="K86" s="75">
        <v>4.5</v>
      </c>
      <c r="L86" s="42">
        <v>1620</v>
      </c>
    </row>
    <row r="87" spans="1:12" ht="24" x14ac:dyDescent="0.2">
      <c r="A87" s="101" t="s">
        <v>484</v>
      </c>
      <c r="B87" s="97" t="s">
        <v>485</v>
      </c>
      <c r="C87" s="97" t="s">
        <v>486</v>
      </c>
      <c r="D87" s="136"/>
      <c r="E87" s="137"/>
      <c r="F87" s="200">
        <f t="shared" si="2"/>
        <v>360</v>
      </c>
      <c r="G87" s="206"/>
      <c r="H87" s="206"/>
      <c r="I87" s="137"/>
      <c r="J87" s="42">
        <v>1049.9000000000001</v>
      </c>
      <c r="K87" s="75">
        <v>4.5</v>
      </c>
      <c r="L87" s="42">
        <v>1620</v>
      </c>
    </row>
    <row r="88" spans="1:12" ht="14.85" customHeight="1" x14ac:dyDescent="0.2">
      <c r="A88" s="101" t="s">
        <v>46</v>
      </c>
      <c r="B88" s="97" t="s">
        <v>47</v>
      </c>
      <c r="C88" s="97" t="s">
        <v>48</v>
      </c>
      <c r="D88" s="136" t="s">
        <v>1037</v>
      </c>
      <c r="E88" s="137" t="s">
        <v>1038</v>
      </c>
      <c r="F88" s="200">
        <f t="shared" si="2"/>
        <v>360</v>
      </c>
      <c r="G88" s="203">
        <v>43374</v>
      </c>
      <c r="H88" s="203">
        <v>43379</v>
      </c>
      <c r="I88" s="137" t="s">
        <v>878</v>
      </c>
      <c r="J88" s="42"/>
      <c r="K88" s="75">
        <v>5.5</v>
      </c>
      <c r="L88" s="42">
        <v>1980</v>
      </c>
    </row>
    <row r="89" spans="1:12" ht="24" x14ac:dyDescent="0.2">
      <c r="A89" s="101" t="s">
        <v>1005</v>
      </c>
      <c r="B89" s="97" t="s">
        <v>1006</v>
      </c>
      <c r="C89" s="75" t="s">
        <v>1007</v>
      </c>
      <c r="D89" s="136"/>
      <c r="E89" s="137"/>
      <c r="F89" s="200">
        <f t="shared" si="2"/>
        <v>360</v>
      </c>
      <c r="G89" s="203"/>
      <c r="H89" s="203"/>
      <c r="I89" s="137"/>
      <c r="J89" s="42"/>
      <c r="K89" s="75">
        <v>5.5</v>
      </c>
      <c r="L89" s="42">
        <v>1980</v>
      </c>
    </row>
    <row r="90" spans="1:12" ht="24" x14ac:dyDescent="0.2">
      <c r="A90" s="101" t="s">
        <v>806</v>
      </c>
      <c r="B90" s="97" t="s">
        <v>776</v>
      </c>
      <c r="C90" s="75" t="s">
        <v>807</v>
      </c>
      <c r="D90" s="136"/>
      <c r="E90" s="137"/>
      <c r="F90" s="200">
        <f t="shared" si="2"/>
        <v>360</v>
      </c>
      <c r="G90" s="203"/>
      <c r="H90" s="203"/>
      <c r="I90" s="137"/>
      <c r="J90" s="42"/>
      <c r="K90" s="75">
        <v>5.5</v>
      </c>
      <c r="L90" s="42">
        <v>1980</v>
      </c>
    </row>
    <row r="91" spans="1:12" ht="24" x14ac:dyDescent="0.2">
      <c r="A91" s="101" t="s">
        <v>84</v>
      </c>
      <c r="B91" s="97" t="s">
        <v>29</v>
      </c>
      <c r="C91" s="97" t="s">
        <v>85</v>
      </c>
      <c r="D91" s="136"/>
      <c r="E91" s="137"/>
      <c r="F91" s="200">
        <f t="shared" si="2"/>
        <v>360</v>
      </c>
      <c r="G91" s="203"/>
      <c r="H91" s="203"/>
      <c r="I91" s="137"/>
      <c r="J91" s="207">
        <v>0</v>
      </c>
      <c r="K91" s="75">
        <v>5.5</v>
      </c>
      <c r="L91" s="42">
        <v>1980</v>
      </c>
    </row>
    <row r="92" spans="1:12" x14ac:dyDescent="0.2">
      <c r="A92" s="13"/>
      <c r="B92" s="61"/>
      <c r="C92" s="62"/>
      <c r="D92" s="208"/>
      <c r="E92" s="208"/>
      <c r="F92" s="19"/>
      <c r="G92" s="19"/>
      <c r="H92" s="20"/>
      <c r="I92" s="209" t="s">
        <v>92</v>
      </c>
      <c r="J92" s="64">
        <f>SUM(J4:J91)</f>
        <v>81519.65999999996</v>
      </c>
      <c r="K92" s="65">
        <f>SUM(K4:K91)</f>
        <v>391.5</v>
      </c>
      <c r="L92" s="64">
        <f>SUM(L4:L91)</f>
        <v>216652.40000000002</v>
      </c>
    </row>
  </sheetData>
  <mergeCells count="115">
    <mergeCell ref="A1:L1"/>
    <mergeCell ref="A2:A3"/>
    <mergeCell ref="B2:B3"/>
    <mergeCell ref="C2:C3"/>
    <mergeCell ref="D2:D3"/>
    <mergeCell ref="E2:E3"/>
    <mergeCell ref="F2:F3"/>
    <mergeCell ref="G2:H2"/>
    <mergeCell ref="I2:J2"/>
    <mergeCell ref="K2:L2"/>
    <mergeCell ref="D5:D7"/>
    <mergeCell ref="E5:E7"/>
    <mergeCell ref="G5:G7"/>
    <mergeCell ref="H5:H7"/>
    <mergeCell ref="I5:I7"/>
    <mergeCell ref="D8:D10"/>
    <mergeCell ref="E8:E10"/>
    <mergeCell ref="G8:G10"/>
    <mergeCell ref="H8:H10"/>
    <mergeCell ref="I8:I10"/>
    <mergeCell ref="D11:D12"/>
    <mergeCell ref="E11:E12"/>
    <mergeCell ref="G11:G12"/>
    <mergeCell ref="H11:H12"/>
    <mergeCell ref="I11:I12"/>
    <mergeCell ref="D13:D16"/>
    <mergeCell ref="E13:E16"/>
    <mergeCell ref="G13:G16"/>
    <mergeCell ref="H13:H16"/>
    <mergeCell ref="I13:I16"/>
    <mergeCell ref="D18:D24"/>
    <mergeCell ref="E18:E24"/>
    <mergeCell ref="G18:G24"/>
    <mergeCell ref="H18:H24"/>
    <mergeCell ref="I18:I24"/>
    <mergeCell ref="D25:D28"/>
    <mergeCell ref="E25:E28"/>
    <mergeCell ref="G25:G28"/>
    <mergeCell ref="H25:H28"/>
    <mergeCell ref="I25:I28"/>
    <mergeCell ref="D29:D30"/>
    <mergeCell ref="E29:E30"/>
    <mergeCell ref="G29:G30"/>
    <mergeCell ref="H29:H30"/>
    <mergeCell ref="I29:I30"/>
    <mergeCell ref="D32:D34"/>
    <mergeCell ref="E32:E34"/>
    <mergeCell ref="G32:G34"/>
    <mergeCell ref="H32:H34"/>
    <mergeCell ref="I32:I34"/>
    <mergeCell ref="D40:D43"/>
    <mergeCell ref="E40:E43"/>
    <mergeCell ref="G40:G43"/>
    <mergeCell ref="H40:H43"/>
    <mergeCell ref="I40:I43"/>
    <mergeCell ref="D44:D47"/>
    <mergeCell ref="E44:E47"/>
    <mergeCell ref="G44:G47"/>
    <mergeCell ref="H44:H47"/>
    <mergeCell ref="I44:I47"/>
    <mergeCell ref="D50:D53"/>
    <mergeCell ref="E50:E53"/>
    <mergeCell ref="G50:G53"/>
    <mergeCell ref="H50:H53"/>
    <mergeCell ref="I50:I53"/>
    <mergeCell ref="D54:D57"/>
    <mergeCell ref="E54:E57"/>
    <mergeCell ref="G54:G57"/>
    <mergeCell ref="H54:H57"/>
    <mergeCell ref="I54:I57"/>
    <mergeCell ref="D58:D62"/>
    <mergeCell ref="E58:E62"/>
    <mergeCell ref="G58:G62"/>
    <mergeCell ref="H58:H62"/>
    <mergeCell ref="I58:I62"/>
    <mergeCell ref="D63:D66"/>
    <mergeCell ref="E63:E66"/>
    <mergeCell ref="G63:G66"/>
    <mergeCell ref="H63:H66"/>
    <mergeCell ref="I63:I66"/>
    <mergeCell ref="D67:D68"/>
    <mergeCell ref="E67:E68"/>
    <mergeCell ref="G67:G68"/>
    <mergeCell ref="H67:H68"/>
    <mergeCell ref="I67:I68"/>
    <mergeCell ref="D69:D71"/>
    <mergeCell ref="E69:E71"/>
    <mergeCell ref="G69:G71"/>
    <mergeCell ref="H69:H71"/>
    <mergeCell ref="I69:I71"/>
    <mergeCell ref="D72:D73"/>
    <mergeCell ref="E72:E73"/>
    <mergeCell ref="G72:G73"/>
    <mergeCell ref="H72:H73"/>
    <mergeCell ref="I72:I73"/>
    <mergeCell ref="D74:D78"/>
    <mergeCell ref="E74:E78"/>
    <mergeCell ref="G74:G78"/>
    <mergeCell ref="H74:H78"/>
    <mergeCell ref="I74:I78"/>
    <mergeCell ref="D88:D91"/>
    <mergeCell ref="E88:E91"/>
    <mergeCell ref="G88:G91"/>
    <mergeCell ref="H88:H91"/>
    <mergeCell ref="I88:I91"/>
    <mergeCell ref="D80:D81"/>
    <mergeCell ref="E80:E81"/>
    <mergeCell ref="G80:G81"/>
    <mergeCell ref="H80:H81"/>
    <mergeCell ref="I80:I81"/>
    <mergeCell ref="D83:D87"/>
    <mergeCell ref="E83:E87"/>
    <mergeCell ref="G83:G87"/>
    <mergeCell ref="H83:H87"/>
    <mergeCell ref="I83:I87"/>
  </mergeCells>
  <pageMargins left="0.51180555555555496" right="0.51180555555555496" top="0.78749999999999998" bottom="0.78749999999999998" header="0.51180555555555496" footer="0.51180555555555496"/>
  <pageSetup paperSize="9" scale="8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0</cp:revision>
  <cp:lastPrinted>2020-11-26T05:52:08Z</cp:lastPrinted>
  <dcterms:modified xsi:type="dcterms:W3CDTF">2020-11-26T05:53:32Z</dcterms:modified>
</cp:coreProperties>
</file>