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85"/>
  </bookViews>
  <sheets>
    <sheet name="Modelo de QDD" sheetId="1" r:id="rId1"/>
  </sheets>
  <definedNames>
    <definedName name="_xlnm.Print_Area" localSheetId="0">'Modelo de QDD'!$B$1:$O$52</definedName>
  </definedNames>
  <calcPr calcId="125725" iterateDelta="1E-4"/>
</workbook>
</file>

<file path=xl/calcChain.xml><?xml version="1.0" encoding="utf-8"?>
<calcChain xmlns="http://schemas.openxmlformats.org/spreadsheetml/2006/main">
  <c r="O22" i="1"/>
  <c r="O47"/>
  <c r="O25"/>
  <c r="O48"/>
  <c r="M43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27"/>
  <c r="O23"/>
  <c r="O24"/>
  <c r="N25"/>
  <c r="L25" l="1"/>
  <c r="M25"/>
  <c r="N22"/>
  <c r="M21"/>
  <c r="O21" s="1"/>
  <c r="M20"/>
  <c r="L15"/>
  <c r="O15" s="1"/>
  <c r="O13"/>
  <c r="O14"/>
  <c r="O16"/>
  <c r="O17"/>
  <c r="O18"/>
  <c r="O19"/>
  <c r="O20"/>
  <c r="O12"/>
  <c r="N47"/>
  <c r="L47"/>
  <c r="M47"/>
  <c r="L48" l="1"/>
  <c r="N48"/>
  <c r="M48" l="1"/>
</calcChain>
</file>

<file path=xl/sharedStrings.xml><?xml version="1.0" encoding="utf-8"?>
<sst xmlns="http://schemas.openxmlformats.org/spreadsheetml/2006/main" count="368" uniqueCount="106">
  <si>
    <t>PODER JUDICIÁRIO</t>
  </si>
  <si>
    <t>ÓRGÃO: TRIBUNAL DE JUSTIÇA DO ESTADO DO AMAZONAS</t>
  </si>
  <si>
    <t>QUADRO DE DETALHAMENTO DA DESPESA</t>
  </si>
  <si>
    <t>Distribuição dos recursos entre os graus de jurisdição (RESOLUÇÃO 195 CNJ, art. 4º)</t>
  </si>
  <si>
    <t>Classificação Orçamentária</t>
  </si>
  <si>
    <t>Dotação distribuída</t>
  </si>
  <si>
    <t>Unidade Orçamentária</t>
  </si>
  <si>
    <t>Função e Subfunção
(Código)</t>
  </si>
  <si>
    <t>Programa, Ação e Subtítulo
(Código)</t>
  </si>
  <si>
    <t>Descrição</t>
  </si>
  <si>
    <t>Esfera</t>
  </si>
  <si>
    <t>Fonte</t>
  </si>
  <si>
    <t>GND</t>
  </si>
  <si>
    <t>1º Grau</t>
  </si>
  <si>
    <t>2º Grau</t>
  </si>
  <si>
    <t>1º e 2º Graus (1)</t>
  </si>
  <si>
    <t>Total</t>
  </si>
  <si>
    <t>Código</t>
  </si>
  <si>
    <t>Descrição</t>
  </si>
  <si>
    <t>Programa</t>
  </si>
  <si>
    <t>Ação e Subtítulo</t>
  </si>
  <si>
    <t>A</t>
  </si>
  <si>
    <t>B</t>
  </si>
  <si>
    <t>C</t>
  </si>
  <si>
    <t>D=A+B+C</t>
  </si>
  <si>
    <t>Dotações para despesas obrigatórias (2)</t>
  </si>
  <si>
    <t>4101</t>
  </si>
  <si>
    <t>TJAM</t>
  </si>
  <si>
    <t>28.846</t>
  </si>
  <si>
    <t>0003.0023.0001</t>
  </si>
  <si>
    <t>Operações Especias:
Cumprimento de
Sentenças Judiciais</t>
  </si>
  <si>
    <t>Cumprimento de
Sentenças
Transitadas em
Julgado</t>
  </si>
  <si>
    <t>1</t>
  </si>
  <si>
    <t>100</t>
  </si>
  <si>
    <t>Recursos
Ordinários –
Orçamento
Corrente</t>
  </si>
  <si>
    <t>02.061</t>
  </si>
  <si>
    <t>3290.2561.0001</t>
  </si>
  <si>
    <t>Prestação Jurisdicional do 1º Grau na Justiça Estadual</t>
  </si>
  <si>
    <t>Benefícios aos Servidores do 1º Grau</t>
  </si>
  <si>
    <t>3</t>
  </si>
  <si>
    <t>3290.2560.0001</t>
  </si>
  <si>
    <t>Julgamento de Causas na Justiça do 1º grau</t>
  </si>
  <si>
    <t>3290.2563.0001</t>
  </si>
  <si>
    <t>Remuneração de Pessoal Ativo e encargos Sociais do1º Grau</t>
  </si>
  <si>
    <t>3291.2745.0001</t>
  </si>
  <si>
    <t>Prestação Jurisdicional do 2º Grau e Gestão Administrativa na Justiça Estadual</t>
  </si>
  <si>
    <t>Benefícios aos Servidores do Apoio Administrativo</t>
  </si>
  <si>
    <t>3291.2564.0001</t>
  </si>
  <si>
    <t>Benefícios aos
Servidores do 2º
Grau</t>
  </si>
  <si>
    <t>02.128</t>
  </si>
  <si>
    <t>3291.2218.0001</t>
  </si>
  <si>
    <t>Formação e Aperfeiçoamento dos servidores</t>
  </si>
  <si>
    <t>3291.2347.0001</t>
  </si>
  <si>
    <t>Operacionalização da Escola Superior da Magistratura</t>
  </si>
  <si>
    <t>3291.2744.0001</t>
  </si>
  <si>
    <t>Remuneração de Pessoal Ativo e encargos Sociais do Apoio Administrativo</t>
  </si>
  <si>
    <t>3291.2566.0001</t>
  </si>
  <si>
    <t>Remuneração de Pessoal Ativo e encargos Sociais do 2º Grau</t>
  </si>
  <si>
    <t>02.272</t>
  </si>
  <si>
    <t>0002.0001.0001</t>
  </si>
  <si>
    <t>Previdência de Inativos e Pensionistas do Estado</t>
  </si>
  <si>
    <t>Encargos com Pessoal e Pensionistas</t>
  </si>
  <si>
    <t>2</t>
  </si>
  <si>
    <t>02.122</t>
  </si>
  <si>
    <t>3287.2516.0001</t>
  </si>
  <si>
    <t>Programa de apoio à Gestão AMAZONPREV</t>
  </si>
  <si>
    <t>Manutenção de Gestão da Fundação AMAZONPREV</t>
  </si>
  <si>
    <t>Total das dotações para despesas obrigatórias</t>
  </si>
  <si>
    <t>Dotações para despesas discricionárias</t>
  </si>
  <si>
    <t>4703</t>
  </si>
  <si>
    <t>FUNJEAM</t>
  </si>
  <si>
    <t>3290.1477.0001</t>
  </si>
  <si>
    <t>Implantação do Programa de Segurança no 1º Grau</t>
  </si>
  <si>
    <t>201</t>
  </si>
  <si>
    <t>Diretamente Arrecadados-Orçamento Corrente</t>
  </si>
  <si>
    <t>4</t>
  </si>
  <si>
    <t>3290.1475.0001</t>
  </si>
  <si>
    <t>Reforma das Unidades Jurisdicionais do 1º Grau</t>
  </si>
  <si>
    <t>02.126</t>
  </si>
  <si>
    <t>3290.2627.0001</t>
  </si>
  <si>
    <t>Ampliação e Manutenção da Estrutura da Tecnologia da Informação no 1º Grau do Poder Judiciário</t>
  </si>
  <si>
    <t>Julgamento de Causas na Justiça Estadual do 1º grau</t>
  </si>
  <si>
    <t>3291.1479.0001</t>
  </si>
  <si>
    <t>Implantação do Programa de Segurança no 2º Grau</t>
  </si>
  <si>
    <t>3291.1480.0001</t>
  </si>
  <si>
    <t>Reforma das Unidades Jurisdicionais do 2º Grau</t>
  </si>
  <si>
    <t>3291.2628.0001</t>
  </si>
  <si>
    <t>Ampliação e Manutenção da Estrutura da Tecnologia da Informação no 2º Grau do Poder Judiciário</t>
  </si>
  <si>
    <t>285</t>
  </si>
  <si>
    <t>3291.2565.0001</t>
  </si>
  <si>
    <t>Julgamento de Causas na Justiça Estadual do 2º grau</t>
  </si>
  <si>
    <t>3291.2581.0001</t>
  </si>
  <si>
    <t>Total das dotações para despesas discricionárias</t>
  </si>
  <si>
    <t>(1) O preenchimanto desta coluna é de caráter excepcional. Ocorre quando a dotação atender a ambos os graus de jurisdição sem possibilidade de detalhamento.</t>
  </si>
  <si>
    <t>(2) Despesas obrigatórias: Decorrentes de obrigações constitucionais e legais, tais como: Pessoal e encargos sociais, benefícios (alimentação, transporte, pré-escola e assistência médica) e sentenças judicias.</t>
  </si>
  <si>
    <t>Obs.:</t>
  </si>
  <si>
    <t>A publicação deste QDD é exigida quando a identificação das dotações por grau de jurisdição não for feita na Proposta Orçamentária e na Lei Orçamentária Anual (Res. 195, art. 2º, § 2º).</t>
  </si>
  <si>
    <t>Obs:       Esfera fiscal = código 1 e esfera Seguridade Social = código 2</t>
  </si>
  <si>
    <t>LEI ORÇAMENTÁRIA PARA O ANO DE 2022</t>
  </si>
  <si>
    <t>3290.1476.0001</t>
  </si>
  <si>
    <t>Construção de Unidades Jurisdicionais do 1.° Grau</t>
  </si>
  <si>
    <t>Benefícios aos Servidores do 1.°Grau</t>
  </si>
  <si>
    <t>3291.1478.0001</t>
  </si>
  <si>
    <t>Construção de Unidades Jurisdicionais do 2.° Grau</t>
  </si>
  <si>
    <t>Benefícios aos Servidores do 2.° Grau</t>
  </si>
  <si>
    <t>Operacionalização da Corregedoria Geral de Justiça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</si>
</sst>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,##0\ ;\(#,##0\);\-#\ ;@\ "/>
  </numFmts>
  <fonts count="8">
    <font>
      <sz val="1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name val="Arial-BoldMT"/>
    </font>
    <font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25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9" fontId="7" fillId="0" borderId="0" applyBorder="0" applyProtection="0"/>
    <xf numFmtId="0" fontId="1" fillId="2" borderId="0" applyBorder="0" applyProtection="0"/>
  </cellStyleXfs>
  <cellXfs count="51">
    <xf numFmtId="0" fontId="0" fillId="0" borderId="0" xfId="0"/>
    <xf numFmtId="0" fontId="0" fillId="0" borderId="0" xfId="0" applyFill="1" applyBorder="1"/>
    <xf numFmtId="164" fontId="2" fillId="0" borderId="0" xfId="1" applyNumberFormat="1" applyFont="1" applyFill="1" applyBorder="1" applyAlignment="1" applyProtection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1" xfId="0" applyFill="1" applyBorder="1"/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 applyProtection="1">
      <alignment horizontal="right" vertical="center"/>
    </xf>
    <xf numFmtId="165" fontId="4" fillId="0" borderId="13" xfId="0" applyNumberFormat="1" applyFont="1" applyFill="1" applyBorder="1" applyAlignment="1" applyProtection="1">
      <alignment horizontal="right" vertical="center"/>
    </xf>
    <xf numFmtId="49" fontId="5" fillId="0" borderId="12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Border="1"/>
    <xf numFmtId="49" fontId="3" fillId="0" borderId="11" xfId="0" applyNumberFormat="1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 applyProtection="1">
      <alignment horizontal="right" vertical="center"/>
    </xf>
    <xf numFmtId="49" fontId="3" fillId="0" borderId="12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165" fontId="4" fillId="0" borderId="15" xfId="0" applyNumberFormat="1" applyFont="1" applyFill="1" applyBorder="1" applyAlignment="1" applyProtection="1">
      <alignment horizontal="right" vertical="center"/>
    </xf>
    <xf numFmtId="165" fontId="4" fillId="0" borderId="3" xfId="0" applyNumberFormat="1" applyFont="1" applyFill="1" applyBorder="1" applyAlignment="1" applyProtection="1">
      <alignment horizontal="right" vertical="center"/>
    </xf>
    <xf numFmtId="165" fontId="4" fillId="0" borderId="17" xfId="0" applyNumberFormat="1" applyFont="1" applyFill="1" applyBorder="1" applyAlignment="1" applyProtection="1">
      <alignment horizontal="center" vertical="center" wrapText="1"/>
    </xf>
    <xf numFmtId="165" fontId="4" fillId="0" borderId="18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 applyProtection="1">
      <alignment horizontal="right" vertical="center"/>
    </xf>
    <xf numFmtId="165" fontId="4" fillId="0" borderId="10" xfId="0" applyNumberFormat="1" applyFont="1" applyFill="1" applyBorder="1" applyAlignment="1" applyProtection="1">
      <alignment horizontal="right" vertical="center"/>
    </xf>
    <xf numFmtId="165" fontId="4" fillId="0" borderId="2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left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</cellXfs>
  <cellStyles count="3">
    <cellStyle name="Normal" xfId="0" builtinId="0"/>
    <cellStyle name="Porcentagem" xfId="1" builtinId="5"/>
    <cellStyle name="TableStyleLight1" xfId="2"/>
  </cellStyles>
  <dxfs count="0"/>
  <tableStyles count="0" defaultTableStyle="TableStyleMedium9" defaultPivotStyle="PivotStyleLight16"/>
  <colors>
    <indexedColors>
      <rgbColor rgb="00000000"/>
      <rgbColor rgb="00FFFFFF"/>
      <rgbColor rgb="00CC0000"/>
      <rgbColor rgb="0000FF00"/>
      <rgbColor rgb="000000EE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52"/>
  <sheetViews>
    <sheetView showGridLines="0" tabSelected="1" topLeftCell="A19" zoomScale="90" zoomScaleNormal="90" workbookViewId="0">
      <selection activeCell="N22" sqref="N22"/>
    </sheetView>
  </sheetViews>
  <sheetFormatPr defaultRowHeight="12.75"/>
  <cols>
    <col min="1" max="1" width="2.140625" style="1"/>
    <col min="2" max="2" width="7.140625" style="1"/>
    <col min="3" max="3" width="17.42578125" style="1"/>
    <col min="4" max="4" width="10.42578125" style="1"/>
    <col min="5" max="5" width="10" style="1"/>
    <col min="6" max="6" width="22.5703125" style="1"/>
    <col min="7" max="7" width="19.85546875" style="1"/>
    <col min="8" max="8" width="6.28515625" style="1"/>
    <col min="9" max="9" width="7.42578125" style="30"/>
    <col min="10" max="10" width="16.42578125" style="30"/>
    <col min="11" max="11" width="5.42578125" style="30"/>
    <col min="12" max="15" width="15.85546875" style="1"/>
    <col min="16" max="16" width="6.140625" style="2"/>
    <col min="17" max="17" width="12.140625" style="1"/>
    <col min="18" max="246" width="9.140625" style="1"/>
    <col min="247" max="248" width="12.42578125" style="1"/>
    <col min="249" max="249" width="11.5703125" style="1"/>
    <col min="250" max="250" width="14.28515625" style="1"/>
    <col min="251" max="251" width="23.85546875" style="1"/>
    <col min="252" max="252" width="22.28515625" style="1"/>
    <col min="253" max="253" width="9.28515625" style="1"/>
    <col min="254" max="254" width="6.5703125" style="1"/>
    <col min="255" max="255" width="15.7109375" style="1"/>
    <col min="256" max="256" width="7.5703125" style="1"/>
    <col min="257" max="257" width="10.5703125" style="1"/>
    <col min="258" max="258" width="12" style="1"/>
    <col min="259" max="259" width="13.140625" style="1"/>
    <col min="260" max="260" width="12.85546875" style="1"/>
    <col min="261" max="261" width="12.42578125" style="1"/>
    <col min="262" max="262" width="12.85546875" style="1"/>
    <col min="263" max="263" width="11.140625" style="1"/>
    <col min="264" max="265" width="9.85546875" style="1"/>
    <col min="266" max="266" width="10.7109375" style="1"/>
    <col min="267" max="267" width="10.28515625" style="1"/>
    <col min="268" max="268" width="8.7109375" style="1"/>
    <col min="269" max="269" width="11.42578125" style="1"/>
    <col min="270" max="270" width="9" style="1"/>
    <col min="271" max="271" width="9.85546875" style="1"/>
    <col min="272" max="272" width="6.140625" style="1"/>
    <col min="273" max="502" width="9.140625" style="1"/>
    <col min="503" max="504" width="12.42578125" style="1"/>
    <col min="505" max="505" width="11.5703125" style="1"/>
    <col min="506" max="506" width="14.28515625" style="1"/>
    <col min="507" max="507" width="23.85546875" style="1"/>
    <col min="508" max="508" width="22.28515625" style="1"/>
    <col min="509" max="509" width="9.28515625" style="1"/>
    <col min="510" max="510" width="6.5703125" style="1"/>
    <col min="511" max="511" width="15.7109375" style="1"/>
    <col min="512" max="512" width="7.5703125" style="1"/>
    <col min="513" max="513" width="10.5703125" style="1"/>
    <col min="514" max="514" width="12" style="1"/>
    <col min="515" max="515" width="13.140625" style="1"/>
    <col min="516" max="516" width="12.85546875" style="1"/>
    <col min="517" max="517" width="12.42578125" style="1"/>
    <col min="518" max="518" width="12.85546875" style="1"/>
    <col min="519" max="519" width="11.140625" style="1"/>
    <col min="520" max="521" width="9.85546875" style="1"/>
    <col min="522" max="522" width="10.7109375" style="1"/>
    <col min="523" max="523" width="10.28515625" style="1"/>
    <col min="524" max="524" width="8.7109375" style="1"/>
    <col min="525" max="525" width="11.42578125" style="1"/>
    <col min="526" max="526" width="9" style="1"/>
    <col min="527" max="527" width="9.85546875" style="1"/>
    <col min="528" max="528" width="6.140625" style="1"/>
    <col min="529" max="758" width="9.140625" style="1"/>
    <col min="759" max="760" width="12.42578125" style="1"/>
    <col min="761" max="761" width="11.5703125" style="1"/>
    <col min="762" max="762" width="14.28515625" style="1"/>
    <col min="763" max="763" width="23.85546875" style="1"/>
    <col min="764" max="764" width="22.28515625" style="1"/>
    <col min="765" max="765" width="9.28515625" style="1"/>
    <col min="766" max="766" width="6.5703125" style="1"/>
    <col min="767" max="767" width="15.7109375" style="1"/>
    <col min="768" max="768" width="7.5703125" style="1"/>
    <col min="769" max="769" width="10.5703125" style="1"/>
    <col min="770" max="770" width="12" style="1"/>
    <col min="771" max="771" width="13.140625" style="1"/>
    <col min="772" max="772" width="12.85546875" style="1"/>
    <col min="773" max="773" width="12.42578125" style="1"/>
    <col min="774" max="774" width="12.85546875" style="1"/>
    <col min="775" max="775" width="11.140625" style="1"/>
    <col min="776" max="777" width="9.85546875" style="1"/>
    <col min="778" max="778" width="10.7109375" style="1"/>
    <col min="779" max="779" width="10.28515625" style="1"/>
    <col min="780" max="780" width="8.7109375" style="1"/>
    <col min="781" max="781" width="11.42578125" style="1"/>
    <col min="782" max="782" width="9" style="1"/>
    <col min="783" max="783" width="9.85546875" style="1"/>
    <col min="784" max="784" width="6.140625" style="1"/>
    <col min="785" max="1014" width="9.140625" style="1"/>
    <col min="1015" max="1016" width="12.42578125" style="1"/>
    <col min="1017" max="1017" width="11.5703125" style="1"/>
    <col min="1018" max="1018" width="14.28515625" style="1"/>
    <col min="1019" max="1019" width="23.85546875" style="1"/>
    <col min="1020" max="1020" width="22.28515625" style="1"/>
    <col min="1021" max="1021" width="9.28515625" style="1"/>
    <col min="1022" max="1022" width="6.5703125" style="1"/>
    <col min="1023" max="1023" width="15.7109375" style="1"/>
    <col min="1024" max="1025" width="7.5703125" style="1"/>
    <col min="1026" max="16384" width="9.140625" style="3"/>
  </cols>
  <sheetData>
    <row r="1" spans="2:15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15"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2:15"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2:15">
      <c r="B4" s="35" t="s">
        <v>98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2:15" ht="4.5" customHeight="1">
      <c r="B5" s="4"/>
      <c r="C5" s="4"/>
      <c r="D5" s="4"/>
      <c r="E5" s="4"/>
      <c r="F5" s="5"/>
      <c r="G5" s="5"/>
      <c r="H5" s="5"/>
      <c r="I5" s="6"/>
      <c r="J5" s="6"/>
      <c r="K5" s="6"/>
      <c r="L5" s="5"/>
      <c r="M5" s="5"/>
      <c r="N5" s="5"/>
      <c r="O5" s="5"/>
    </row>
    <row r="6" spans="2:15">
      <c r="B6" s="35" t="s">
        <v>3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2:15" ht="4.5" customHeight="1">
      <c r="B7" s="5"/>
      <c r="C7" s="5"/>
      <c r="D7" s="5"/>
      <c r="E7" s="5"/>
      <c r="F7" s="5"/>
      <c r="G7" s="5"/>
      <c r="H7" s="5"/>
      <c r="I7" s="6"/>
      <c r="J7" s="6"/>
      <c r="K7" s="6"/>
      <c r="L7" s="5"/>
      <c r="M7" s="5"/>
      <c r="N7" s="5"/>
      <c r="O7" s="5"/>
    </row>
    <row r="8" spans="2:15" ht="24.75" customHeight="1">
      <c r="B8" s="36" t="s">
        <v>4</v>
      </c>
      <c r="C8" s="37"/>
      <c r="D8" s="37"/>
      <c r="E8" s="37"/>
      <c r="F8" s="37"/>
      <c r="G8" s="37"/>
      <c r="H8" s="37"/>
      <c r="I8" s="37"/>
      <c r="J8" s="37"/>
      <c r="K8" s="37"/>
      <c r="L8" s="38" t="s">
        <v>5</v>
      </c>
      <c r="M8" s="38"/>
      <c r="N8" s="38"/>
      <c r="O8" s="39"/>
    </row>
    <row r="9" spans="2:15" ht="21.95" customHeight="1">
      <c r="B9" s="36" t="s">
        <v>6</v>
      </c>
      <c r="C9" s="37"/>
      <c r="D9" s="40" t="s">
        <v>7</v>
      </c>
      <c r="E9" s="40" t="s">
        <v>8</v>
      </c>
      <c r="F9" s="41" t="s">
        <v>9</v>
      </c>
      <c r="G9" s="41"/>
      <c r="H9" s="40" t="s">
        <v>10</v>
      </c>
      <c r="I9" s="42" t="s">
        <v>11</v>
      </c>
      <c r="J9" s="42"/>
      <c r="K9" s="40" t="s">
        <v>12</v>
      </c>
      <c r="L9" s="8" t="s">
        <v>13</v>
      </c>
      <c r="M9" s="8" t="s">
        <v>14</v>
      </c>
      <c r="N9" s="8" t="s">
        <v>15</v>
      </c>
      <c r="O9" s="8" t="s">
        <v>16</v>
      </c>
    </row>
    <row r="10" spans="2:15" ht="43.5" customHeight="1">
      <c r="B10" s="31" t="s">
        <v>17</v>
      </c>
      <c r="C10" s="31" t="s">
        <v>18</v>
      </c>
      <c r="D10" s="40"/>
      <c r="E10" s="40"/>
      <c r="F10" s="9" t="s">
        <v>19</v>
      </c>
      <c r="G10" s="9" t="s">
        <v>20</v>
      </c>
      <c r="H10" s="40"/>
      <c r="I10" s="9" t="s">
        <v>17</v>
      </c>
      <c r="J10" s="9" t="s">
        <v>18</v>
      </c>
      <c r="K10" s="40"/>
      <c r="L10" s="31" t="s">
        <v>21</v>
      </c>
      <c r="M10" s="10" t="s">
        <v>22</v>
      </c>
      <c r="N10" s="10" t="s">
        <v>23</v>
      </c>
      <c r="O10" s="10" t="s">
        <v>24</v>
      </c>
    </row>
    <row r="11" spans="2:15" ht="18" customHeight="1">
      <c r="B11" s="43" t="s">
        <v>25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5"/>
    </row>
    <row r="12" spans="2:15" ht="51">
      <c r="B12" s="12" t="s">
        <v>26</v>
      </c>
      <c r="C12" s="12" t="s">
        <v>27</v>
      </c>
      <c r="D12" s="13" t="s">
        <v>28</v>
      </c>
      <c r="E12" s="14" t="s">
        <v>29</v>
      </c>
      <c r="F12" s="13" t="s">
        <v>30</v>
      </c>
      <c r="G12" s="13" t="s">
        <v>31</v>
      </c>
      <c r="H12" s="13" t="s">
        <v>32</v>
      </c>
      <c r="I12" s="13" t="s">
        <v>33</v>
      </c>
      <c r="J12" s="13" t="s">
        <v>34</v>
      </c>
      <c r="K12" s="13" t="s">
        <v>32</v>
      </c>
      <c r="L12" s="15"/>
      <c r="M12" s="15"/>
      <c r="N12" s="15">
        <v>1444384</v>
      </c>
      <c r="O12" s="20">
        <f>L12+M12+N12</f>
        <v>1444384</v>
      </c>
    </row>
    <row r="13" spans="2:15" ht="51">
      <c r="B13" s="12" t="s">
        <v>26</v>
      </c>
      <c r="C13" s="12" t="s">
        <v>27</v>
      </c>
      <c r="D13" s="13" t="s">
        <v>35</v>
      </c>
      <c r="E13" s="13" t="s">
        <v>36</v>
      </c>
      <c r="F13" s="13" t="s">
        <v>37</v>
      </c>
      <c r="G13" s="13" t="s">
        <v>38</v>
      </c>
      <c r="H13" s="13" t="s">
        <v>32</v>
      </c>
      <c r="I13" s="13" t="s">
        <v>33</v>
      </c>
      <c r="J13" s="13" t="s">
        <v>34</v>
      </c>
      <c r="K13" s="13" t="s">
        <v>39</v>
      </c>
      <c r="L13" s="15">
        <v>68272700</v>
      </c>
      <c r="M13" s="15"/>
      <c r="N13" s="15"/>
      <c r="O13" s="20">
        <f t="shared" ref="O13:O24" si="0">L13+M13+N13</f>
        <v>68272700</v>
      </c>
    </row>
    <row r="14" spans="2:15" ht="51">
      <c r="B14" s="12" t="s">
        <v>26</v>
      </c>
      <c r="C14" s="12" t="s">
        <v>27</v>
      </c>
      <c r="D14" s="13" t="s">
        <v>35</v>
      </c>
      <c r="E14" s="13" t="s">
        <v>40</v>
      </c>
      <c r="F14" s="13" t="s">
        <v>37</v>
      </c>
      <c r="G14" s="13" t="s">
        <v>41</v>
      </c>
      <c r="H14" s="13" t="s">
        <v>32</v>
      </c>
      <c r="I14" s="13" t="s">
        <v>33</v>
      </c>
      <c r="J14" s="13" t="s">
        <v>34</v>
      </c>
      <c r="K14" s="13" t="s">
        <v>39</v>
      </c>
      <c r="L14" s="15">
        <v>500000</v>
      </c>
      <c r="M14" s="15"/>
      <c r="N14" s="15"/>
      <c r="O14" s="20">
        <f t="shared" si="0"/>
        <v>500000</v>
      </c>
    </row>
    <row r="15" spans="2:15" ht="51">
      <c r="B15" s="12" t="s">
        <v>26</v>
      </c>
      <c r="C15" s="12" t="s">
        <v>27</v>
      </c>
      <c r="D15" s="13" t="s">
        <v>35</v>
      </c>
      <c r="E15" s="13" t="s">
        <v>42</v>
      </c>
      <c r="F15" s="13" t="s">
        <v>37</v>
      </c>
      <c r="G15" s="13" t="s">
        <v>43</v>
      </c>
      <c r="H15" s="13" t="s">
        <v>32</v>
      </c>
      <c r="I15" s="13" t="s">
        <v>33</v>
      </c>
      <c r="J15" s="13" t="s">
        <v>34</v>
      </c>
      <c r="K15" s="13" t="s">
        <v>32</v>
      </c>
      <c r="L15" s="15">
        <f>363259310+51265000</f>
        <v>414524310</v>
      </c>
      <c r="M15" s="15"/>
      <c r="N15" s="15"/>
      <c r="O15" s="20">
        <f t="shared" si="0"/>
        <v>414524310</v>
      </c>
    </row>
    <row r="16" spans="2:15" ht="51">
      <c r="B16" s="12" t="s">
        <v>26</v>
      </c>
      <c r="C16" s="12" t="s">
        <v>27</v>
      </c>
      <c r="D16" s="13" t="s">
        <v>35</v>
      </c>
      <c r="E16" s="13" t="s">
        <v>44</v>
      </c>
      <c r="F16" s="13" t="s">
        <v>45</v>
      </c>
      <c r="G16" s="13" t="s">
        <v>46</v>
      </c>
      <c r="H16" s="13" t="s">
        <v>32</v>
      </c>
      <c r="I16" s="13" t="s">
        <v>33</v>
      </c>
      <c r="J16" s="13" t="s">
        <v>34</v>
      </c>
      <c r="K16" s="13" t="s">
        <v>39</v>
      </c>
      <c r="L16" s="15"/>
      <c r="M16" s="15">
        <v>19300000</v>
      </c>
      <c r="N16" s="15"/>
      <c r="O16" s="33">
        <f t="shared" si="0"/>
        <v>19300000</v>
      </c>
    </row>
    <row r="17" spans="1:17" ht="51">
      <c r="B17" s="12" t="s">
        <v>26</v>
      </c>
      <c r="C17" s="12" t="s">
        <v>27</v>
      </c>
      <c r="D17" s="13" t="s">
        <v>35</v>
      </c>
      <c r="E17" s="13" t="s">
        <v>47</v>
      </c>
      <c r="F17" s="13" t="s">
        <v>45</v>
      </c>
      <c r="G17" s="17" t="s">
        <v>48</v>
      </c>
      <c r="H17" s="13" t="s">
        <v>32</v>
      </c>
      <c r="I17" s="13" t="s">
        <v>33</v>
      </c>
      <c r="J17" s="13" t="s">
        <v>34</v>
      </c>
      <c r="K17" s="13" t="s">
        <v>39</v>
      </c>
      <c r="L17" s="15"/>
      <c r="M17" s="15">
        <v>18400000</v>
      </c>
      <c r="N17" s="15"/>
      <c r="O17" s="33">
        <f t="shared" si="0"/>
        <v>18400000</v>
      </c>
    </row>
    <row r="18" spans="1:17" ht="51">
      <c r="B18" s="12" t="s">
        <v>26</v>
      </c>
      <c r="C18" s="12" t="s">
        <v>27</v>
      </c>
      <c r="D18" s="13" t="s">
        <v>49</v>
      </c>
      <c r="E18" s="13" t="s">
        <v>50</v>
      </c>
      <c r="F18" s="13" t="s">
        <v>45</v>
      </c>
      <c r="G18" s="17" t="s">
        <v>51</v>
      </c>
      <c r="H18" s="13" t="s">
        <v>32</v>
      </c>
      <c r="I18" s="13" t="s">
        <v>33</v>
      </c>
      <c r="J18" s="13" t="s">
        <v>34</v>
      </c>
      <c r="K18" s="13" t="s">
        <v>32</v>
      </c>
      <c r="L18" s="15"/>
      <c r="M18" s="15">
        <v>400000</v>
      </c>
      <c r="N18" s="15"/>
      <c r="O18" s="33">
        <f t="shared" si="0"/>
        <v>400000</v>
      </c>
    </row>
    <row r="19" spans="1:17" ht="51">
      <c r="B19" s="12" t="s">
        <v>26</v>
      </c>
      <c r="C19" s="12" t="s">
        <v>27</v>
      </c>
      <c r="D19" s="13" t="s">
        <v>35</v>
      </c>
      <c r="E19" s="13" t="s">
        <v>52</v>
      </c>
      <c r="F19" s="13" t="s">
        <v>45</v>
      </c>
      <c r="G19" s="13" t="s">
        <v>53</v>
      </c>
      <c r="H19" s="13" t="s">
        <v>32</v>
      </c>
      <c r="I19" s="13" t="s">
        <v>33</v>
      </c>
      <c r="J19" s="13" t="s">
        <v>34</v>
      </c>
      <c r="K19" s="13" t="s">
        <v>32</v>
      </c>
      <c r="L19" s="15"/>
      <c r="M19" s="15">
        <v>500000</v>
      </c>
      <c r="N19" s="15"/>
      <c r="O19" s="33">
        <f t="shared" si="0"/>
        <v>500000</v>
      </c>
    </row>
    <row r="20" spans="1:17" ht="63.75">
      <c r="B20" s="12" t="s">
        <v>26</v>
      </c>
      <c r="C20" s="12" t="s">
        <v>27</v>
      </c>
      <c r="D20" s="13" t="s">
        <v>35</v>
      </c>
      <c r="E20" s="13" t="s">
        <v>54</v>
      </c>
      <c r="F20" s="13" t="s">
        <v>45</v>
      </c>
      <c r="G20" s="13" t="s">
        <v>55</v>
      </c>
      <c r="H20" s="13" t="s">
        <v>32</v>
      </c>
      <c r="I20" s="13" t="s">
        <v>33</v>
      </c>
      <c r="J20" s="13" t="s">
        <v>34</v>
      </c>
      <c r="K20" s="13" t="s">
        <v>32</v>
      </c>
      <c r="L20" s="15"/>
      <c r="M20" s="15">
        <f>104744198+11900000</f>
        <v>116644198</v>
      </c>
      <c r="N20" s="15"/>
      <c r="O20" s="33">
        <f t="shared" si="0"/>
        <v>116644198</v>
      </c>
    </row>
    <row r="21" spans="1:17" ht="51">
      <c r="B21" s="12" t="s">
        <v>26</v>
      </c>
      <c r="C21" s="12" t="s">
        <v>27</v>
      </c>
      <c r="D21" s="13" t="s">
        <v>35</v>
      </c>
      <c r="E21" s="13" t="s">
        <v>56</v>
      </c>
      <c r="F21" s="13" t="s">
        <v>45</v>
      </c>
      <c r="G21" s="13" t="s">
        <v>57</v>
      </c>
      <c r="H21" s="13" t="s">
        <v>32</v>
      </c>
      <c r="I21" s="13" t="s">
        <v>33</v>
      </c>
      <c r="J21" s="13" t="s">
        <v>34</v>
      </c>
      <c r="K21" s="13" t="s">
        <v>32</v>
      </c>
      <c r="L21" s="15"/>
      <c r="M21" s="15">
        <f>96496108+9210000</f>
        <v>105706108</v>
      </c>
      <c r="N21" s="15"/>
      <c r="O21" s="34">
        <f t="shared" si="0"/>
        <v>105706108</v>
      </c>
    </row>
    <row r="22" spans="1:17" ht="51">
      <c r="B22" s="12" t="s">
        <v>26</v>
      </c>
      <c r="C22" s="12" t="s">
        <v>27</v>
      </c>
      <c r="D22" s="13" t="s">
        <v>58</v>
      </c>
      <c r="E22" s="13" t="s">
        <v>59</v>
      </c>
      <c r="F22" s="13" t="s">
        <v>60</v>
      </c>
      <c r="G22" s="13" t="s">
        <v>61</v>
      </c>
      <c r="H22" s="13" t="s">
        <v>62</v>
      </c>
      <c r="I22" s="13" t="s">
        <v>33</v>
      </c>
      <c r="J22" s="13" t="s">
        <v>34</v>
      </c>
      <c r="K22" s="13" t="s">
        <v>32</v>
      </c>
      <c r="L22" s="15"/>
      <c r="M22" s="15"/>
      <c r="N22" s="20">
        <f>88550000+28000000</f>
        <v>116550000</v>
      </c>
      <c r="O22" s="34">
        <f>L22+M22+N22</f>
        <v>116550000</v>
      </c>
    </row>
    <row r="23" spans="1:17" ht="51">
      <c r="B23" s="12" t="s">
        <v>26</v>
      </c>
      <c r="C23" s="12" t="s">
        <v>27</v>
      </c>
      <c r="D23" s="13" t="s">
        <v>58</v>
      </c>
      <c r="E23" s="13" t="s">
        <v>59</v>
      </c>
      <c r="F23" s="13" t="s">
        <v>60</v>
      </c>
      <c r="G23" s="13" t="s">
        <v>61</v>
      </c>
      <c r="H23" s="13" t="s">
        <v>62</v>
      </c>
      <c r="I23" s="13" t="s">
        <v>33</v>
      </c>
      <c r="J23" s="13" t="s">
        <v>34</v>
      </c>
      <c r="K23" s="13" t="s">
        <v>39</v>
      </c>
      <c r="L23" s="15"/>
      <c r="M23" s="15"/>
      <c r="N23" s="20">
        <v>5527300</v>
      </c>
      <c r="O23" s="34">
        <f t="shared" si="0"/>
        <v>5527300</v>
      </c>
    </row>
    <row r="24" spans="1:17" ht="51">
      <c r="B24" s="12" t="s">
        <v>26</v>
      </c>
      <c r="C24" s="12" t="s">
        <v>27</v>
      </c>
      <c r="D24" s="13" t="s">
        <v>63</v>
      </c>
      <c r="E24" s="13" t="s">
        <v>64</v>
      </c>
      <c r="F24" s="13" t="s">
        <v>65</v>
      </c>
      <c r="G24" s="13" t="s">
        <v>66</v>
      </c>
      <c r="H24" s="13" t="s">
        <v>32</v>
      </c>
      <c r="I24" s="13" t="s">
        <v>33</v>
      </c>
      <c r="J24" s="13" t="s">
        <v>34</v>
      </c>
      <c r="K24" s="13" t="s">
        <v>39</v>
      </c>
      <c r="L24" s="15"/>
      <c r="M24" s="15"/>
      <c r="N24" s="20">
        <v>1500000</v>
      </c>
      <c r="O24" s="34">
        <f t="shared" si="0"/>
        <v>1500000</v>
      </c>
      <c r="Q24" s="18"/>
    </row>
    <row r="25" spans="1:17" ht="18" customHeight="1">
      <c r="B25" s="46" t="s">
        <v>67</v>
      </c>
      <c r="C25" s="47"/>
      <c r="D25" s="47"/>
      <c r="E25" s="47"/>
      <c r="F25" s="47"/>
      <c r="G25" s="47"/>
      <c r="H25" s="47"/>
      <c r="I25" s="47"/>
      <c r="J25" s="47"/>
      <c r="K25" s="47"/>
      <c r="L25" s="32">
        <f>SUM(L12:L24)</f>
        <v>483297010</v>
      </c>
      <c r="M25" s="32">
        <f>SUM(M12:M24)</f>
        <v>260950306</v>
      </c>
      <c r="N25" s="32">
        <f>SUM(N12:N24)</f>
        <v>125021684</v>
      </c>
      <c r="O25" s="32">
        <f>L25+M25+N25</f>
        <v>869269000</v>
      </c>
    </row>
    <row r="26" spans="1:17" ht="18" customHeight="1">
      <c r="A26" s="7"/>
      <c r="B26" s="48" t="s">
        <v>68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</row>
    <row r="27" spans="1:17" ht="48">
      <c r="A27" s="7"/>
      <c r="B27" s="11" t="s">
        <v>69</v>
      </c>
      <c r="C27" s="12" t="s">
        <v>70</v>
      </c>
      <c r="D27" s="13" t="s">
        <v>35</v>
      </c>
      <c r="E27" s="12" t="s">
        <v>99</v>
      </c>
      <c r="F27" s="13" t="s">
        <v>37</v>
      </c>
      <c r="G27" s="19" t="s">
        <v>100</v>
      </c>
      <c r="H27" s="13" t="s">
        <v>32</v>
      </c>
      <c r="I27" s="12" t="s">
        <v>73</v>
      </c>
      <c r="J27" s="19" t="s">
        <v>74</v>
      </c>
      <c r="K27" s="19" t="s">
        <v>75</v>
      </c>
      <c r="L27" s="20">
        <v>3000000</v>
      </c>
      <c r="M27" s="20"/>
      <c r="N27" s="20"/>
      <c r="O27" s="16">
        <f>L27+M27+N27</f>
        <v>3000000</v>
      </c>
    </row>
    <row r="28" spans="1:17" ht="48">
      <c r="A28" s="7"/>
      <c r="B28" s="11" t="s">
        <v>69</v>
      </c>
      <c r="C28" s="12" t="s">
        <v>70</v>
      </c>
      <c r="D28" s="13" t="s">
        <v>35</v>
      </c>
      <c r="E28" s="12" t="s">
        <v>71</v>
      </c>
      <c r="F28" s="13" t="s">
        <v>37</v>
      </c>
      <c r="G28" s="19" t="s">
        <v>72</v>
      </c>
      <c r="H28" s="13" t="s">
        <v>32</v>
      </c>
      <c r="I28" s="12" t="s">
        <v>73</v>
      </c>
      <c r="J28" s="19" t="s">
        <v>74</v>
      </c>
      <c r="K28" s="19" t="s">
        <v>75</v>
      </c>
      <c r="L28" s="20">
        <v>50000</v>
      </c>
      <c r="M28" s="20"/>
      <c r="N28" s="20"/>
      <c r="O28" s="16">
        <f t="shared" ref="O28:O46" si="1">L28+M28+N28</f>
        <v>50000</v>
      </c>
    </row>
    <row r="29" spans="1:17" ht="48">
      <c r="A29" s="7"/>
      <c r="B29" s="11" t="s">
        <v>69</v>
      </c>
      <c r="C29" s="12" t="s">
        <v>70</v>
      </c>
      <c r="D29" s="13" t="s">
        <v>35</v>
      </c>
      <c r="E29" s="12" t="s">
        <v>76</v>
      </c>
      <c r="F29" s="13" t="s">
        <v>37</v>
      </c>
      <c r="G29" s="19" t="s">
        <v>77</v>
      </c>
      <c r="H29" s="13" t="s">
        <v>32</v>
      </c>
      <c r="I29" s="12" t="s">
        <v>73</v>
      </c>
      <c r="J29" s="19" t="s">
        <v>74</v>
      </c>
      <c r="K29" s="19" t="s">
        <v>75</v>
      </c>
      <c r="L29" s="20">
        <v>2000000</v>
      </c>
      <c r="M29" s="20"/>
      <c r="N29" s="20"/>
      <c r="O29" s="16">
        <f t="shared" si="1"/>
        <v>2000000</v>
      </c>
    </row>
    <row r="30" spans="1:17" ht="72">
      <c r="A30" s="7"/>
      <c r="B30" s="11" t="s">
        <v>69</v>
      </c>
      <c r="C30" s="12" t="s">
        <v>70</v>
      </c>
      <c r="D30" s="12" t="s">
        <v>78</v>
      </c>
      <c r="E30" s="12" t="s">
        <v>79</v>
      </c>
      <c r="F30" s="13" t="s">
        <v>37</v>
      </c>
      <c r="G30" s="19" t="s">
        <v>80</v>
      </c>
      <c r="H30" s="13" t="s">
        <v>32</v>
      </c>
      <c r="I30" s="12" t="s">
        <v>73</v>
      </c>
      <c r="J30" s="19" t="s">
        <v>74</v>
      </c>
      <c r="K30" s="19" t="s">
        <v>39</v>
      </c>
      <c r="L30" s="20">
        <v>15720000</v>
      </c>
      <c r="M30" s="20"/>
      <c r="N30" s="20"/>
      <c r="O30" s="16">
        <f t="shared" si="1"/>
        <v>15720000</v>
      </c>
    </row>
    <row r="31" spans="1:17" ht="72">
      <c r="A31" s="7"/>
      <c r="B31" s="11" t="s">
        <v>69</v>
      </c>
      <c r="C31" s="12" t="s">
        <v>70</v>
      </c>
      <c r="D31" s="12" t="s">
        <v>78</v>
      </c>
      <c r="E31" s="12" t="s">
        <v>79</v>
      </c>
      <c r="F31" s="13" t="s">
        <v>37</v>
      </c>
      <c r="G31" s="19" t="s">
        <v>80</v>
      </c>
      <c r="H31" s="13" t="s">
        <v>32</v>
      </c>
      <c r="I31" s="12" t="s">
        <v>73</v>
      </c>
      <c r="J31" s="19" t="s">
        <v>74</v>
      </c>
      <c r="K31" s="19" t="s">
        <v>75</v>
      </c>
      <c r="L31" s="20">
        <v>2393000</v>
      </c>
      <c r="M31" s="20"/>
      <c r="N31" s="20"/>
      <c r="O31" s="16">
        <f t="shared" si="1"/>
        <v>2393000</v>
      </c>
    </row>
    <row r="32" spans="1:17" ht="48">
      <c r="A32" s="7"/>
      <c r="B32" s="11" t="s">
        <v>69</v>
      </c>
      <c r="C32" s="12" t="s">
        <v>70</v>
      </c>
      <c r="D32" s="13" t="s">
        <v>35</v>
      </c>
      <c r="E32" s="12" t="s">
        <v>36</v>
      </c>
      <c r="F32" s="13" t="s">
        <v>37</v>
      </c>
      <c r="G32" s="13" t="s">
        <v>101</v>
      </c>
      <c r="H32" s="13" t="s">
        <v>32</v>
      </c>
      <c r="I32" s="12" t="s">
        <v>73</v>
      </c>
      <c r="J32" s="19" t="s">
        <v>74</v>
      </c>
      <c r="K32" s="19" t="s">
        <v>39</v>
      </c>
      <c r="L32" s="20">
        <v>65000</v>
      </c>
      <c r="M32" s="20"/>
      <c r="N32" s="20"/>
      <c r="O32" s="16">
        <f t="shared" si="1"/>
        <v>65000</v>
      </c>
    </row>
    <row r="33" spans="1:17" ht="48">
      <c r="A33" s="7"/>
      <c r="B33" s="11" t="s">
        <v>69</v>
      </c>
      <c r="C33" s="12" t="s">
        <v>70</v>
      </c>
      <c r="D33" s="13" t="s">
        <v>35</v>
      </c>
      <c r="E33" s="12" t="s">
        <v>40</v>
      </c>
      <c r="F33" s="13" t="s">
        <v>37</v>
      </c>
      <c r="G33" s="13" t="s">
        <v>81</v>
      </c>
      <c r="H33" s="13" t="s">
        <v>32</v>
      </c>
      <c r="I33" s="12" t="s">
        <v>73</v>
      </c>
      <c r="J33" s="19" t="s">
        <v>74</v>
      </c>
      <c r="K33" s="19" t="s">
        <v>39</v>
      </c>
      <c r="L33" s="20">
        <v>43753337</v>
      </c>
      <c r="M33" s="20"/>
      <c r="N33" s="20"/>
      <c r="O33" s="16">
        <f t="shared" si="1"/>
        <v>43753337</v>
      </c>
    </row>
    <row r="34" spans="1:17" ht="48">
      <c r="A34" s="7"/>
      <c r="B34" s="11" t="s">
        <v>69</v>
      </c>
      <c r="C34" s="12" t="s">
        <v>70</v>
      </c>
      <c r="D34" s="13" t="s">
        <v>35</v>
      </c>
      <c r="E34" s="12" t="s">
        <v>40</v>
      </c>
      <c r="F34" s="13" t="s">
        <v>37</v>
      </c>
      <c r="G34" s="13" t="s">
        <v>81</v>
      </c>
      <c r="H34" s="13" t="s">
        <v>32</v>
      </c>
      <c r="I34" s="12" t="s">
        <v>73</v>
      </c>
      <c r="J34" s="19" t="s">
        <v>74</v>
      </c>
      <c r="K34" s="19" t="s">
        <v>75</v>
      </c>
      <c r="L34" s="20">
        <v>500000</v>
      </c>
      <c r="M34" s="20"/>
      <c r="N34" s="20"/>
      <c r="O34" s="16">
        <f t="shared" si="1"/>
        <v>500000</v>
      </c>
    </row>
    <row r="35" spans="1:17" ht="51">
      <c r="A35" s="7"/>
      <c r="B35" s="11" t="s">
        <v>69</v>
      </c>
      <c r="C35" s="12" t="s">
        <v>70</v>
      </c>
      <c r="D35" s="13" t="s">
        <v>35</v>
      </c>
      <c r="E35" s="12" t="s">
        <v>102</v>
      </c>
      <c r="F35" s="13" t="s">
        <v>45</v>
      </c>
      <c r="G35" s="19" t="s">
        <v>103</v>
      </c>
      <c r="H35" s="13" t="s">
        <v>32</v>
      </c>
      <c r="I35" s="12" t="s">
        <v>73</v>
      </c>
      <c r="J35" s="19" t="s">
        <v>74</v>
      </c>
      <c r="K35" s="19" t="s">
        <v>75</v>
      </c>
      <c r="L35" s="20"/>
      <c r="M35" s="20">
        <v>800000</v>
      </c>
      <c r="N35" s="20"/>
      <c r="O35" s="16">
        <f t="shared" si="1"/>
        <v>800000</v>
      </c>
    </row>
    <row r="36" spans="1:17" ht="51">
      <c r="A36" s="7"/>
      <c r="B36" s="11" t="s">
        <v>69</v>
      </c>
      <c r="C36" s="12" t="s">
        <v>70</v>
      </c>
      <c r="D36" s="13" t="s">
        <v>35</v>
      </c>
      <c r="E36" s="12" t="s">
        <v>82</v>
      </c>
      <c r="F36" s="13" t="s">
        <v>45</v>
      </c>
      <c r="G36" s="19" t="s">
        <v>83</v>
      </c>
      <c r="H36" s="13" t="s">
        <v>32</v>
      </c>
      <c r="I36" s="12" t="s">
        <v>73</v>
      </c>
      <c r="J36" s="19" t="s">
        <v>74</v>
      </c>
      <c r="K36" s="19" t="s">
        <v>75</v>
      </c>
      <c r="L36" s="20"/>
      <c r="M36" s="20">
        <v>50000</v>
      </c>
      <c r="N36" s="20"/>
      <c r="O36" s="16">
        <f t="shared" si="1"/>
        <v>50000</v>
      </c>
    </row>
    <row r="37" spans="1:17" ht="51">
      <c r="A37" s="7"/>
      <c r="B37" s="11" t="s">
        <v>69</v>
      </c>
      <c r="C37" s="12" t="s">
        <v>70</v>
      </c>
      <c r="D37" s="13" t="s">
        <v>35</v>
      </c>
      <c r="E37" s="12" t="s">
        <v>84</v>
      </c>
      <c r="F37" s="13" t="s">
        <v>45</v>
      </c>
      <c r="G37" s="19" t="s">
        <v>85</v>
      </c>
      <c r="H37" s="13" t="s">
        <v>32</v>
      </c>
      <c r="I37" s="12" t="s">
        <v>73</v>
      </c>
      <c r="J37" s="19" t="s">
        <v>74</v>
      </c>
      <c r="K37" s="19" t="s">
        <v>75</v>
      </c>
      <c r="L37" s="20"/>
      <c r="M37" s="20">
        <v>200000</v>
      </c>
      <c r="N37" s="20"/>
      <c r="O37" s="16">
        <f t="shared" si="1"/>
        <v>200000</v>
      </c>
    </row>
    <row r="38" spans="1:17" ht="89.25">
      <c r="A38" s="7"/>
      <c r="B38" s="11" t="s">
        <v>69</v>
      </c>
      <c r="C38" s="12" t="s">
        <v>70</v>
      </c>
      <c r="D38" s="13" t="s">
        <v>78</v>
      </c>
      <c r="E38" s="12" t="s">
        <v>86</v>
      </c>
      <c r="F38" s="13" t="s">
        <v>45</v>
      </c>
      <c r="G38" s="17" t="s">
        <v>87</v>
      </c>
      <c r="H38" s="13" t="s">
        <v>32</v>
      </c>
      <c r="I38" s="12" t="s">
        <v>73</v>
      </c>
      <c r="J38" s="19" t="s">
        <v>74</v>
      </c>
      <c r="K38" s="19" t="s">
        <v>39</v>
      </c>
      <c r="L38" s="20"/>
      <c r="M38" s="20">
        <v>4400000</v>
      </c>
      <c r="N38" s="20"/>
      <c r="O38" s="16">
        <f t="shared" si="1"/>
        <v>4400000</v>
      </c>
    </row>
    <row r="39" spans="1:17" ht="89.25">
      <c r="A39" s="7"/>
      <c r="B39" s="11" t="s">
        <v>69</v>
      </c>
      <c r="C39" s="12" t="s">
        <v>70</v>
      </c>
      <c r="D39" s="13" t="s">
        <v>78</v>
      </c>
      <c r="E39" s="12" t="s">
        <v>86</v>
      </c>
      <c r="F39" s="13" t="s">
        <v>45</v>
      </c>
      <c r="G39" s="17" t="s">
        <v>87</v>
      </c>
      <c r="H39" s="13" t="s">
        <v>32</v>
      </c>
      <c r="I39" s="12" t="s">
        <v>73</v>
      </c>
      <c r="J39" s="19" t="s">
        <v>74</v>
      </c>
      <c r="K39" s="21" t="s">
        <v>75</v>
      </c>
      <c r="L39" s="15"/>
      <c r="M39" s="15">
        <v>900000</v>
      </c>
      <c r="N39" s="15"/>
      <c r="O39" s="16">
        <f t="shared" si="1"/>
        <v>900000</v>
      </c>
    </row>
    <row r="40" spans="1:17" ht="51">
      <c r="A40" s="7"/>
      <c r="B40" s="11" t="s">
        <v>69</v>
      </c>
      <c r="C40" s="12" t="s">
        <v>70</v>
      </c>
      <c r="D40" s="13" t="s">
        <v>35</v>
      </c>
      <c r="E40" s="12" t="s">
        <v>44</v>
      </c>
      <c r="F40" s="13" t="s">
        <v>45</v>
      </c>
      <c r="G40" s="21" t="s">
        <v>46</v>
      </c>
      <c r="H40" s="13" t="s">
        <v>32</v>
      </c>
      <c r="I40" s="12" t="s">
        <v>73</v>
      </c>
      <c r="J40" s="19" t="s">
        <v>74</v>
      </c>
      <c r="K40" s="21" t="s">
        <v>39</v>
      </c>
      <c r="L40" s="15"/>
      <c r="M40" s="15">
        <v>15000</v>
      </c>
      <c r="N40" s="15"/>
      <c r="O40" s="16">
        <f t="shared" si="1"/>
        <v>15000</v>
      </c>
    </row>
    <row r="41" spans="1:17" ht="77.099999999999994" customHeight="1">
      <c r="A41" s="7"/>
      <c r="B41" s="11" t="s">
        <v>69</v>
      </c>
      <c r="C41" s="12" t="s">
        <v>70</v>
      </c>
      <c r="D41" s="13" t="s">
        <v>35</v>
      </c>
      <c r="E41" s="12" t="s">
        <v>47</v>
      </c>
      <c r="F41" s="13" t="s">
        <v>45</v>
      </c>
      <c r="G41" s="13" t="s">
        <v>104</v>
      </c>
      <c r="H41" s="13" t="s">
        <v>32</v>
      </c>
      <c r="I41" s="12" t="s">
        <v>73</v>
      </c>
      <c r="J41" s="19" t="s">
        <v>74</v>
      </c>
      <c r="K41" s="21" t="s">
        <v>39</v>
      </c>
      <c r="L41" s="15"/>
      <c r="M41" s="15">
        <v>20000</v>
      </c>
      <c r="N41" s="15"/>
      <c r="O41" s="16">
        <f t="shared" si="1"/>
        <v>20000</v>
      </c>
    </row>
    <row r="42" spans="1:17" ht="73.7" customHeight="1">
      <c r="A42" s="7"/>
      <c r="B42" s="11" t="s">
        <v>69</v>
      </c>
      <c r="C42" s="12" t="s">
        <v>70</v>
      </c>
      <c r="D42" s="13" t="s">
        <v>49</v>
      </c>
      <c r="E42" s="12" t="s">
        <v>50</v>
      </c>
      <c r="F42" s="13" t="s">
        <v>45</v>
      </c>
      <c r="G42" s="13" t="s">
        <v>51</v>
      </c>
      <c r="H42" s="13" t="s">
        <v>32</v>
      </c>
      <c r="I42" s="12" t="s">
        <v>88</v>
      </c>
      <c r="J42" s="19" t="s">
        <v>74</v>
      </c>
      <c r="K42" s="21" t="s">
        <v>39</v>
      </c>
      <c r="L42" s="15"/>
      <c r="M42" s="15">
        <v>300000</v>
      </c>
      <c r="N42" s="15"/>
      <c r="O42" s="16">
        <f t="shared" si="1"/>
        <v>300000</v>
      </c>
    </row>
    <row r="43" spans="1:17" ht="47.25" customHeight="1">
      <c r="A43" s="7"/>
      <c r="B43" s="11" t="s">
        <v>69</v>
      </c>
      <c r="C43" s="12" t="s">
        <v>70</v>
      </c>
      <c r="D43" s="13" t="s">
        <v>35</v>
      </c>
      <c r="E43" s="12" t="s">
        <v>89</v>
      </c>
      <c r="F43" s="13" t="s">
        <v>45</v>
      </c>
      <c r="G43" s="21" t="s">
        <v>90</v>
      </c>
      <c r="H43" s="13" t="s">
        <v>32</v>
      </c>
      <c r="I43" s="12" t="s">
        <v>73</v>
      </c>
      <c r="J43" s="19" t="s">
        <v>74</v>
      </c>
      <c r="K43" s="21" t="s">
        <v>39</v>
      </c>
      <c r="L43" s="15"/>
      <c r="M43" s="15">
        <f>462898+8363765</f>
        <v>8826663</v>
      </c>
      <c r="N43" s="15"/>
      <c r="O43" s="16">
        <f t="shared" si="1"/>
        <v>8826663</v>
      </c>
    </row>
    <row r="44" spans="1:17" ht="85.35" customHeight="1">
      <c r="A44" s="7"/>
      <c r="B44" s="11" t="s">
        <v>69</v>
      </c>
      <c r="C44" s="12" t="s">
        <v>70</v>
      </c>
      <c r="D44" s="13" t="s">
        <v>35</v>
      </c>
      <c r="E44" s="12" t="s">
        <v>89</v>
      </c>
      <c r="F44" s="13" t="s">
        <v>45</v>
      </c>
      <c r="G44" s="21" t="s">
        <v>90</v>
      </c>
      <c r="H44" s="13" t="s">
        <v>32</v>
      </c>
      <c r="I44" s="22" t="s">
        <v>73</v>
      </c>
      <c r="J44" s="19" t="s">
        <v>74</v>
      </c>
      <c r="K44" s="23" t="s">
        <v>75</v>
      </c>
      <c r="L44" s="24"/>
      <c r="M44" s="24">
        <v>200000</v>
      </c>
      <c r="N44" s="24"/>
      <c r="O44" s="16">
        <f t="shared" si="1"/>
        <v>200000</v>
      </c>
      <c r="Q44" s="18"/>
    </row>
    <row r="45" spans="1:17" ht="85.35" customHeight="1">
      <c r="A45" s="7"/>
      <c r="B45" s="11" t="s">
        <v>69</v>
      </c>
      <c r="C45" s="12" t="s">
        <v>70</v>
      </c>
      <c r="D45" s="13" t="s">
        <v>35</v>
      </c>
      <c r="E45" s="12" t="s">
        <v>91</v>
      </c>
      <c r="F45" s="13" t="s">
        <v>45</v>
      </c>
      <c r="G45" s="21" t="s">
        <v>105</v>
      </c>
      <c r="H45" s="13" t="s">
        <v>32</v>
      </c>
      <c r="I45" s="22" t="s">
        <v>73</v>
      </c>
      <c r="J45" s="19" t="s">
        <v>74</v>
      </c>
      <c r="K45" s="23" t="s">
        <v>39</v>
      </c>
      <c r="L45" s="24"/>
      <c r="M45" s="24">
        <v>300000</v>
      </c>
      <c r="N45" s="24"/>
      <c r="O45" s="16">
        <f t="shared" si="1"/>
        <v>300000</v>
      </c>
      <c r="Q45" s="18"/>
    </row>
    <row r="46" spans="1:17" ht="85.35" customHeight="1">
      <c r="A46" s="7"/>
      <c r="B46" s="11" t="s">
        <v>69</v>
      </c>
      <c r="C46" s="12" t="s">
        <v>70</v>
      </c>
      <c r="D46" s="13" t="s">
        <v>35</v>
      </c>
      <c r="E46" s="12" t="s">
        <v>52</v>
      </c>
      <c r="F46" s="13" t="s">
        <v>45</v>
      </c>
      <c r="G46" s="21" t="s">
        <v>53</v>
      </c>
      <c r="H46" s="13" t="s">
        <v>32</v>
      </c>
      <c r="I46" s="22" t="s">
        <v>88</v>
      </c>
      <c r="J46" s="19" t="s">
        <v>74</v>
      </c>
      <c r="K46" s="23" t="s">
        <v>39</v>
      </c>
      <c r="L46" s="24"/>
      <c r="M46" s="24">
        <v>300000</v>
      </c>
      <c r="N46" s="24"/>
      <c r="O46" s="16">
        <f t="shared" si="1"/>
        <v>300000</v>
      </c>
      <c r="Q46" s="18"/>
    </row>
    <row r="47" spans="1:17" ht="18" customHeight="1">
      <c r="A47" s="7"/>
      <c r="B47" s="49" t="s">
        <v>92</v>
      </c>
      <c r="C47" s="49"/>
      <c r="D47" s="49"/>
      <c r="E47" s="49"/>
      <c r="F47" s="49"/>
      <c r="G47" s="49"/>
      <c r="H47" s="49"/>
      <c r="I47" s="49"/>
      <c r="J47" s="49"/>
      <c r="K47" s="49"/>
      <c r="L47" s="25">
        <f>SUM(L27:L46)</f>
        <v>67481337</v>
      </c>
      <c r="M47" s="25">
        <f>SUM(M27:M46)</f>
        <v>16311663</v>
      </c>
      <c r="N47" s="25">
        <f>SUM(N27:N46)</f>
        <v>0</v>
      </c>
      <c r="O47" s="16">
        <f>L47+M47+N47</f>
        <v>83793000</v>
      </c>
    </row>
    <row r="48" spans="1:17" ht="18" customHeight="1">
      <c r="A48" s="7"/>
      <c r="B48" s="50" t="s">
        <v>16</v>
      </c>
      <c r="C48" s="50"/>
      <c r="D48" s="50"/>
      <c r="E48" s="50"/>
      <c r="F48" s="50"/>
      <c r="G48" s="50"/>
      <c r="H48" s="50"/>
      <c r="I48" s="50"/>
      <c r="J48" s="50"/>
      <c r="K48" s="50"/>
      <c r="L48" s="26">
        <f>L25+L47</f>
        <v>550778347</v>
      </c>
      <c r="M48" s="26">
        <f>M25+M47</f>
        <v>277261969</v>
      </c>
      <c r="N48" s="26">
        <f>N25+N47</f>
        <v>125021684</v>
      </c>
      <c r="O48" s="27">
        <f>O25+O47</f>
        <v>953062000</v>
      </c>
    </row>
    <row r="49" spans="2:15">
      <c r="B49" s="28"/>
      <c r="C49" s="28" t="s">
        <v>93</v>
      </c>
      <c r="D49" s="28"/>
      <c r="E49" s="28"/>
      <c r="F49" s="28"/>
      <c r="G49" s="28"/>
      <c r="H49" s="28"/>
      <c r="I49" s="29"/>
      <c r="J49" s="29"/>
      <c r="K49" s="29"/>
      <c r="L49" s="28"/>
      <c r="M49" s="28"/>
      <c r="N49" s="28"/>
      <c r="O49" s="28"/>
    </row>
    <row r="50" spans="2:15">
      <c r="B50" s="28"/>
      <c r="C50" s="28" t="s">
        <v>94</v>
      </c>
      <c r="D50" s="28"/>
      <c r="E50" s="28"/>
      <c r="F50" s="28"/>
      <c r="G50" s="28"/>
      <c r="H50" s="28"/>
      <c r="I50" s="29"/>
      <c r="J50" s="29"/>
      <c r="K50" s="29"/>
      <c r="L50" s="28"/>
      <c r="M50" s="28"/>
      <c r="N50" s="28"/>
      <c r="O50" s="28"/>
    </row>
    <row r="51" spans="2:15" ht="12.75" customHeight="1">
      <c r="B51" s="28" t="s">
        <v>95</v>
      </c>
      <c r="C51" s="28" t="s">
        <v>96</v>
      </c>
      <c r="D51" s="28"/>
      <c r="E51" s="28"/>
      <c r="F51" s="28"/>
      <c r="G51" s="28"/>
      <c r="H51" s="28"/>
      <c r="I51" s="29"/>
      <c r="J51" s="29"/>
      <c r="K51" s="29"/>
      <c r="L51" s="28"/>
      <c r="M51" s="28"/>
      <c r="N51" s="28"/>
      <c r="O51" s="28"/>
    </row>
    <row r="52" spans="2:15">
      <c r="B52" s="28" t="s">
        <v>97</v>
      </c>
    </row>
  </sheetData>
  <mergeCells count="19">
    <mergeCell ref="B11:O11"/>
    <mergeCell ref="B25:K25"/>
    <mergeCell ref="B26:O26"/>
    <mergeCell ref="B47:K47"/>
    <mergeCell ref="B48:K48"/>
    <mergeCell ref="B8:K8"/>
    <mergeCell ref="L8:O8"/>
    <mergeCell ref="B9:C9"/>
    <mergeCell ref="D9:D10"/>
    <mergeCell ref="E9:E10"/>
    <mergeCell ref="F9:G9"/>
    <mergeCell ref="H9:H10"/>
    <mergeCell ref="I9:J9"/>
    <mergeCell ref="K9:K10"/>
    <mergeCell ref="B1:O1"/>
    <mergeCell ref="B2:O2"/>
    <mergeCell ref="B3:O3"/>
    <mergeCell ref="B4:O4"/>
    <mergeCell ref="B6:O6"/>
  </mergeCells>
  <printOptions horizontalCentered="1" verticalCentered="1"/>
  <pageMargins left="0" right="0" top="0.78740157480314965" bottom="0.78740157480314965" header="0.31496062992125984" footer="0.31496062992125984"/>
  <pageSetup paperSize="9" scale="31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23314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 de QDD</vt:lpstr>
      <vt:lpstr>'Modelo de QDD'!Area_de_impressao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daniel.moreira</cp:lastModifiedBy>
  <cp:revision>36</cp:revision>
  <cp:lastPrinted>2022-01-10T15:19:31Z</cp:lastPrinted>
  <dcterms:created xsi:type="dcterms:W3CDTF">2010-01-11T15:46:31Z</dcterms:created>
  <dcterms:modified xsi:type="dcterms:W3CDTF">2023-01-13T14:59:46Z</dcterms:modified>
  <dc:language>pt</dc:language>
</cp:coreProperties>
</file>