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BKPCarla\DIÁRIAS 2018 2019 2020 2021- Portal\Portal -2021\"/>
    </mc:Choice>
  </mc:AlternateContent>
  <bookViews>
    <workbookView xWindow="-24120" yWindow="-120" windowWidth="24240" windowHeight="13140" tabRatio="500" firstSheet="1" activeTab="1"/>
  </bookViews>
  <sheets>
    <sheet name="JAN-ABR" sheetId="9" r:id="rId1"/>
    <sheet name="MAIO" sheetId="1" r:id="rId2"/>
    <sheet name="JUNHO" sheetId="2" r:id="rId3"/>
    <sheet name="JULHO" sheetId="3" r:id="rId4"/>
    <sheet name="AGOSTO" sheetId="4" r:id="rId5"/>
    <sheet name="SETEMBRO" sheetId="5" r:id="rId6"/>
    <sheet name="OUTUBRO" sheetId="6" r:id="rId7"/>
    <sheet name="NOVEMBRO" sheetId="7" r:id="rId8"/>
    <sheet name="DEZEMBRO" sheetId="8" r:id="rId9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6" i="7" l="1"/>
  <c r="N23" i="5"/>
  <c r="M41" i="4" l="1"/>
  <c r="L105" i="7" l="1"/>
  <c r="M106" i="7"/>
  <c r="L48" i="6"/>
  <c r="M23" i="5"/>
  <c r="L22" i="5"/>
  <c r="N45" i="8"/>
  <c r="M45" i="8"/>
  <c r="L45" i="8"/>
  <c r="L85" i="7"/>
  <c r="L106" i="7" s="1"/>
  <c r="H14" i="7"/>
  <c r="H13" i="7"/>
  <c r="M49" i="6"/>
  <c r="N46" i="6"/>
  <c r="N45" i="6"/>
  <c r="N44" i="6"/>
  <c r="L44" i="6"/>
  <c r="N43" i="6"/>
  <c r="N42" i="6"/>
  <c r="N41" i="6"/>
  <c r="N40" i="6"/>
  <c r="N39" i="6"/>
  <c r="N38" i="6"/>
  <c r="N37" i="6"/>
  <c r="L37" i="6"/>
  <c r="L49" i="6" s="1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9" i="6" s="1"/>
  <c r="N4" i="6"/>
  <c r="L23" i="5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L28" i="4"/>
  <c r="N27" i="4"/>
  <c r="L27" i="4"/>
  <c r="N26" i="4"/>
  <c r="L26" i="4"/>
  <c r="N25" i="4"/>
  <c r="L25" i="4"/>
  <c r="N24" i="4"/>
  <c r="L24" i="4"/>
  <c r="N23" i="4"/>
  <c r="L23" i="4"/>
  <c r="N22" i="4"/>
  <c r="N21" i="4"/>
  <c r="N20" i="4"/>
  <c r="N19" i="4"/>
  <c r="N18" i="4"/>
  <c r="N17" i="4"/>
  <c r="N16" i="4"/>
  <c r="L16" i="4"/>
  <c r="N15" i="4"/>
  <c r="L15" i="4"/>
  <c r="N14" i="4"/>
  <c r="L14" i="4"/>
  <c r="N13" i="4"/>
  <c r="L13" i="4"/>
  <c r="N12" i="4"/>
  <c r="L12" i="4"/>
  <c r="L41" i="4" s="1"/>
  <c r="N11" i="4"/>
  <c r="N10" i="4"/>
  <c r="N9" i="4"/>
  <c r="N8" i="4"/>
  <c r="N7" i="4"/>
  <c r="N6" i="4"/>
  <c r="N5" i="4"/>
  <c r="N4" i="4"/>
  <c r="M25" i="3"/>
  <c r="N21" i="3"/>
  <c r="N20" i="3"/>
  <c r="N14" i="3"/>
  <c r="N13" i="3"/>
  <c r="N12" i="3"/>
  <c r="N11" i="3"/>
  <c r="L11" i="3"/>
  <c r="N10" i="3"/>
  <c r="L10" i="3"/>
  <c r="L25" i="3" s="1"/>
  <c r="N18" i="2"/>
  <c r="M18" i="2"/>
  <c r="L16" i="2"/>
  <c r="L18" i="2" s="1"/>
  <c r="L15" i="2"/>
  <c r="N8" i="1"/>
  <c r="M8" i="1"/>
  <c r="L8" i="1"/>
  <c r="N25" i="3" l="1"/>
  <c r="N41" i="4"/>
</calcChain>
</file>

<file path=xl/sharedStrings.xml><?xml version="1.0" encoding="utf-8"?>
<sst xmlns="http://schemas.openxmlformats.org/spreadsheetml/2006/main" count="1556" uniqueCount="617">
  <si>
    <t>Nº</t>
  </si>
  <si>
    <t>SETOR</t>
  </si>
  <si>
    <t>NOME</t>
  </si>
  <si>
    <t>CARGO/     FUNÇÃO</t>
  </si>
  <si>
    <t>MATR</t>
  </si>
  <si>
    <t>MOTIVO</t>
  </si>
  <si>
    <t>DESTINO</t>
  </si>
  <si>
    <t>VALOR DAS DIARIAS DENTRO/FORA DO ESTADO</t>
  </si>
  <si>
    <t>PERIODO</t>
  </si>
  <si>
    <t>PASSAGEM</t>
  </si>
  <si>
    <t>DIÁRIA</t>
  </si>
  <si>
    <t>INICIO</t>
  </si>
  <si>
    <t>TERMINO</t>
  </si>
  <si>
    <t>TRANSP</t>
  </si>
  <si>
    <t>VALOR</t>
  </si>
  <si>
    <t>QTD</t>
  </si>
  <si>
    <t>DVENG</t>
  </si>
  <si>
    <t>RAFAEL COSTA FERNANDES</t>
  </si>
  <si>
    <t>Assist Judic</t>
  </si>
  <si>
    <t>010.275-0 A</t>
  </si>
  <si>
    <t>Inspeção técnica para construção do Fórum</t>
  </si>
  <si>
    <t>Novo Airão</t>
  </si>
  <si>
    <t>OFICIAL TJ</t>
  </si>
  <si>
    <t>SERGIO LUIZ BANDEIRA COSTA.</t>
  </si>
  <si>
    <t>001.834-1 A</t>
  </si>
  <si>
    <t>2ª VARA</t>
  </si>
  <si>
    <t>ROBERTO S. TAKETOMI</t>
  </si>
  <si>
    <t>Juiz de Direito</t>
  </si>
  <si>
    <t>001.246-7 A</t>
  </si>
  <si>
    <t>Realizar audiências na Comarca</t>
  </si>
  <si>
    <t>Lábrea</t>
  </si>
  <si>
    <t>voo comercial</t>
  </si>
  <si>
    <t>SÉRGIO LUIZ BANDEIRA COSTA</t>
  </si>
  <si>
    <t>Motorista</t>
  </si>
  <si>
    <t>Conduzir a equipe técnica de manutenção para atividades de engenharia</t>
  </si>
  <si>
    <t>Manacapuru</t>
  </si>
  <si>
    <t>TOTAL==&gt;</t>
  </si>
  <si>
    <t>2ª VC</t>
  </si>
  <si>
    <t>ROBERTO SANTOS TAKETOMI</t>
  </si>
  <si>
    <t>Juiz</t>
  </si>
  <si>
    <t>Multirão de audiências</t>
  </si>
  <si>
    <t>Careiro</t>
  </si>
  <si>
    <t>Veiculo oficial</t>
  </si>
  <si>
    <t>CGJ</t>
  </si>
  <si>
    <t>ADRIANA DE ALMEIDA BRITO</t>
  </si>
  <si>
    <t>Asist.Judiciário</t>
  </si>
  <si>
    <t>JESSICA MENEZES MONTE</t>
  </si>
  <si>
    <t>37559-B</t>
  </si>
  <si>
    <t>TAINARA DOS REIS MONTEIRO</t>
  </si>
  <si>
    <t>4546-2</t>
  </si>
  <si>
    <t>PROJUD</t>
  </si>
  <si>
    <t>RODRIGO CEZAR XAVIER TEIXEIRA</t>
  </si>
  <si>
    <t>006.880-2 A</t>
  </si>
  <si>
    <t>Configuração de rede</t>
  </si>
  <si>
    <t>Manicoré</t>
  </si>
  <si>
    <t>Aéreo</t>
  </si>
  <si>
    <t>JULIO CESAR DA SILVA E SILVA</t>
  </si>
  <si>
    <t>Analista Judiciário</t>
  </si>
  <si>
    <t>003.338-3 A</t>
  </si>
  <si>
    <t>Realizar visita técnica</t>
  </si>
  <si>
    <t>Maués</t>
  </si>
  <si>
    <t>Barco</t>
  </si>
  <si>
    <t>JOSIVALDO DIEB MACHADO</t>
  </si>
  <si>
    <t>005.624-3 A</t>
  </si>
  <si>
    <t>Realizar mudança do CPD p/novo Fórum</t>
  </si>
  <si>
    <t>Nhamundá</t>
  </si>
  <si>
    <t>DAVID GABRIEL SILVA DE SOUZA</t>
  </si>
  <si>
    <t>003.026-0 A</t>
  </si>
  <si>
    <t>CISTAIÇÁ</t>
  </si>
  <si>
    <t>FRANCISCO POSSIDONIO DA CONCEICAO</t>
  </si>
  <si>
    <t>3286-7A</t>
  </si>
  <si>
    <t>Realizar audiencias</t>
  </si>
  <si>
    <t>Tonatins</t>
  </si>
  <si>
    <t>BIANCA CLAUDIO ELESBAO DE SOUZA</t>
  </si>
  <si>
    <t>3210-7</t>
  </si>
  <si>
    <t>Realizar remoção ,instalações de computadores</t>
  </si>
  <si>
    <t>Barreirinha</t>
  </si>
  <si>
    <t>Aereo</t>
  </si>
  <si>
    <t>TOTAL</t>
  </si>
  <si>
    <t>FRANCISCO RIVALDO JUNIOR</t>
  </si>
  <si>
    <t>Assist. Judiciário</t>
  </si>
  <si>
    <t>010792-1</t>
  </si>
  <si>
    <t>Humaitá</t>
  </si>
  <si>
    <t>Mutirão de audiências</t>
  </si>
  <si>
    <t>Manaquiri</t>
  </si>
  <si>
    <t>JOSÉ EDUARDO MAQUINÉ</t>
  </si>
  <si>
    <t>Aux. Judiciário</t>
  </si>
  <si>
    <t>3266-2A</t>
  </si>
  <si>
    <t>Vistoria técnica</t>
  </si>
  <si>
    <t>Autazes</t>
  </si>
  <si>
    <t>Veic.Oficial</t>
  </si>
  <si>
    <t>THIAGO FALCAO MARINHO</t>
  </si>
  <si>
    <t>Visita Técnica na Comarca</t>
  </si>
  <si>
    <t>Gabriel</t>
  </si>
  <si>
    <t>16/07/21</t>
  </si>
  <si>
    <t>voo Comercial</t>
  </si>
  <si>
    <t>Vistoria Técnica p/acesso Internet</t>
  </si>
  <si>
    <t>Itapiranga</t>
  </si>
  <si>
    <t>26/07/2021</t>
  </si>
  <si>
    <t>29/07/2021</t>
  </si>
  <si>
    <t>Realizar audiências</t>
  </si>
  <si>
    <t>Tonantins</t>
  </si>
  <si>
    <t>Baleeira</t>
  </si>
  <si>
    <t>DEPOSITO PUBLICO</t>
  </si>
  <si>
    <t>SIDNEY LEVEL DE BRITO</t>
  </si>
  <si>
    <t>003.143-7 A</t>
  </si>
  <si>
    <t>Realizar Identificação e conferência de armas e termo de recebimento</t>
  </si>
  <si>
    <t>BENEDITO DO CARMO BRANDAO</t>
  </si>
  <si>
    <t>003.156-9 A</t>
  </si>
  <si>
    <t>ASS.MILITAR</t>
  </si>
  <si>
    <t>SEBASTIAO MENDES DA SILVA</t>
  </si>
  <si>
    <t>Policial</t>
  </si>
  <si>
    <t>010.637-2 A</t>
  </si>
  <si>
    <t>RICARDO SILVA DE ALMEIDA</t>
  </si>
  <si>
    <t>003.189-5 A</t>
  </si>
  <si>
    <t>Vistoria Técnica na Comarca</t>
  </si>
  <si>
    <t>SECGAD</t>
  </si>
  <si>
    <t>CHYSTIANO LIMA E SILVA</t>
  </si>
  <si>
    <t>Sec. Geral ADM</t>
  </si>
  <si>
    <t>Acompanhar execução de reforma no Fórum de Manacapuru</t>
  </si>
  <si>
    <t>Veiculo Oficial</t>
  </si>
  <si>
    <t>ROMMEL PINHEIRO AKEL</t>
  </si>
  <si>
    <t>Diretor</t>
  </si>
  <si>
    <t>17957-A</t>
  </si>
  <si>
    <t>CT.TRANSP</t>
  </si>
  <si>
    <t>JOSE JAMES DA SILVA ALVES</t>
  </si>
  <si>
    <t>002.507-0 A</t>
  </si>
  <si>
    <t>CARGO/ FUNÇÃO</t>
  </si>
  <si>
    <t>DVTIC</t>
  </si>
  <si>
    <t>ROBSON JUNIOR PEREIRA PERES</t>
  </si>
  <si>
    <t>Analista Judiciario</t>
  </si>
  <si>
    <t>010.891-0 A</t>
  </si>
  <si>
    <t>Visita Tecnica</t>
  </si>
  <si>
    <t>$0.00</t>
  </si>
  <si>
    <t>Aux Judiciario</t>
  </si>
  <si>
    <t>DEPOSITO</t>
  </si>
  <si>
    <t>Aux.Judiciario</t>
  </si>
  <si>
    <t>Caapiranga</t>
  </si>
  <si>
    <t>FRANCISCO CARLOS DE ARAUJO</t>
  </si>
  <si>
    <t>Policial Militar</t>
  </si>
  <si>
    <t>002.175-0 B</t>
  </si>
  <si>
    <t>NUNES XAVIER DE AMORIM</t>
  </si>
  <si>
    <t>010.427-2 A</t>
  </si>
  <si>
    <t>Balieira</t>
  </si>
  <si>
    <t>Assist.Judiciário</t>
  </si>
  <si>
    <t>CNJ</t>
  </si>
  <si>
    <t>FLAVIO HENRIQUE A. FREITAS</t>
  </si>
  <si>
    <t>"A Juíza, o Juiz, a Sociedade, os Direitos Humanos e o Controle de Convencionalidade"</t>
  </si>
  <si>
    <t>Manaus</t>
  </si>
  <si>
    <t>Voo comercial</t>
  </si>
  <si>
    <t>Multirão de audiencias</t>
  </si>
  <si>
    <t>Nova Olinda do Norte</t>
  </si>
  <si>
    <t>BENEDITO DO CARMO BRANDÃO</t>
  </si>
  <si>
    <t>Boa Vista do Ramos</t>
  </si>
  <si>
    <t>VALCENIR SILVA DA CONCEIÇÃO</t>
  </si>
  <si>
    <t>002.214-4 A</t>
  </si>
  <si>
    <t>JONATAN HENRIQUE DE OLIVEIRA</t>
  </si>
  <si>
    <t>008.235-0 A</t>
  </si>
  <si>
    <t>LEIDA PEREIRA DUARTE</t>
  </si>
  <si>
    <t>002.575-5 A</t>
  </si>
  <si>
    <t>Sec.Geral ADM</t>
  </si>
  <si>
    <t>27740 A</t>
  </si>
  <si>
    <t>Vistoria técnica na Comarca</t>
  </si>
  <si>
    <t>Tabatinga,Benjamin  Constant e Atalaia Norte</t>
  </si>
  <si>
    <t>Assist.Judiciario</t>
  </si>
  <si>
    <t>0052671 B</t>
  </si>
  <si>
    <t>Tonantins e Stº Antonio Iça</t>
  </si>
  <si>
    <t>Uarini</t>
  </si>
  <si>
    <t>Apui</t>
  </si>
  <si>
    <t>28/06./21</t>
  </si>
  <si>
    <t>TUDE BARBOSA MENDONCA</t>
  </si>
  <si>
    <t>Aux. Judiciario</t>
  </si>
  <si>
    <t>000.401-4 A</t>
  </si>
  <si>
    <t>CLEIBSON TEIXEIRA PACHECO</t>
  </si>
  <si>
    <t>006.190-5 A</t>
  </si>
  <si>
    <t>JANDER SOUZA CASTELO BRANCO</t>
  </si>
  <si>
    <t>010.232-6 A</t>
  </si>
  <si>
    <t>Inauguração na nova estrutura do  do Fórum</t>
  </si>
  <si>
    <t>veic.Oficial</t>
  </si>
  <si>
    <t>STTRANS</t>
  </si>
  <si>
    <t>EVELYN GUERRA XAVIER DA SILVA</t>
  </si>
  <si>
    <t>Coordenadora</t>
  </si>
  <si>
    <t>005.712-6 D</t>
  </si>
  <si>
    <t>Acompanhar execução da reforma do Fórum</t>
  </si>
  <si>
    <t>Vistoria Técnica Administrativa na Comarca de Manacapuru/AM</t>
  </si>
  <si>
    <t>C.TRANSP</t>
  </si>
  <si>
    <t>DVCERIM</t>
  </si>
  <si>
    <t>ÉRIKA FERREIRA RIBEIRO</t>
  </si>
  <si>
    <t>Diretora</t>
  </si>
  <si>
    <t>08.762-9 B</t>
  </si>
  <si>
    <t>Inauguração do Novo Fórum de Manacapuru</t>
  </si>
  <si>
    <t>0.50</t>
  </si>
  <si>
    <t>Avaliação Técnica para levantamento de Manutenção do Fórum de Iranduba</t>
  </si>
  <si>
    <t>Iranduba</t>
  </si>
  <si>
    <t>SEINF</t>
  </si>
  <si>
    <t>RICARDO CORREA DA COSTA</t>
  </si>
  <si>
    <t>5822-0</t>
  </si>
  <si>
    <t>Mutirão de audiências na Comarca</t>
  </si>
  <si>
    <t>Voo Comercial</t>
  </si>
  <si>
    <t>CIMARAA</t>
  </si>
  <si>
    <t>LARISSA DA SILVA VEIGA</t>
  </si>
  <si>
    <t>Assessor Virtual</t>
  </si>
  <si>
    <t>006.701-6 A</t>
  </si>
  <si>
    <t>Visita Técnica</t>
  </si>
  <si>
    <t>Carauari</t>
  </si>
  <si>
    <t>Consultor Especial</t>
  </si>
  <si>
    <t>00401-4</t>
  </si>
  <si>
    <t>Identificação e conferência de armas</t>
  </si>
  <si>
    <t>Amaná</t>
  </si>
  <si>
    <t>CLAUDIO FERREIRA DA SILVA</t>
  </si>
  <si>
    <t>002.167-9 A</t>
  </si>
  <si>
    <t>CARLOS ALBERTO DO N.ÚNIOR</t>
  </si>
  <si>
    <t>002.612-3 A</t>
  </si>
  <si>
    <t>LISIANE QUINCO SANTOS</t>
  </si>
  <si>
    <t>003.578-5 A</t>
  </si>
  <si>
    <t>CISAICA</t>
  </si>
  <si>
    <t>BIANCA CLAUDIO E.DE SOUZA</t>
  </si>
  <si>
    <t>Realizar audiência</t>
  </si>
  <si>
    <t>SEC DE INFRAESTRUTURA</t>
  </si>
  <si>
    <t>ROBSON JUNIOR P.PERES</t>
  </si>
  <si>
    <t>Aux Judiciário</t>
  </si>
  <si>
    <t>Premio de Inovação Judiciário Exponencial</t>
  </si>
  <si>
    <t>Brasil ia</t>
  </si>
  <si>
    <t>SECGP</t>
  </si>
  <si>
    <t>MAURO SARAIVA BARROS LIMA</t>
  </si>
  <si>
    <t>3079-1</t>
  </si>
  <si>
    <t>IZALDIR MORENO BARROS</t>
  </si>
  <si>
    <t>1274-2</t>
  </si>
  <si>
    <t>Conduzir equipe</t>
  </si>
  <si>
    <t>Retirada de Armas de Fogo e Munições</t>
  </si>
  <si>
    <t>Maraã</t>
  </si>
  <si>
    <t>Fluvial</t>
  </si>
  <si>
    <t>006109-5</t>
  </si>
  <si>
    <t>ARNALDO CARNEIRO XIMENES</t>
  </si>
  <si>
    <t>2492-9</t>
  </si>
  <si>
    <t>JESSICA DOS SANTOS FRUTUOSO LIMA</t>
  </si>
  <si>
    <t>10329-2</t>
  </si>
  <si>
    <t>Assis. Judiciário</t>
  </si>
  <si>
    <t>5267-1</t>
  </si>
  <si>
    <t>Careiro da Várzea</t>
  </si>
  <si>
    <t>Itacoatiara</t>
  </si>
  <si>
    <t>LARISSA  DA SILVA VEIGA</t>
  </si>
  <si>
    <t>Ass. Virtual</t>
  </si>
  <si>
    <t>2º Grau</t>
  </si>
  <si>
    <t>JOANA DOS SANTOS MEIRELLES</t>
  </si>
  <si>
    <t>Desembargadora</t>
  </si>
  <si>
    <t>Correição Extraordinária</t>
  </si>
  <si>
    <t>Santo Antônio do Ica</t>
  </si>
  <si>
    <t>IGOR JOSE CANSAÇÃO PEREIRA</t>
  </si>
  <si>
    <t>Chefe de Gabinete</t>
  </si>
  <si>
    <t>ANA CAROLINA PEREIRA COSTA</t>
  </si>
  <si>
    <t>PJ-DAI</t>
  </si>
  <si>
    <t>4081-9</t>
  </si>
  <si>
    <t>DANIEL CRESPO LINS</t>
  </si>
  <si>
    <t>ELIS KARINA RODRIGUES CORDEIRO</t>
  </si>
  <si>
    <t>864-6</t>
  </si>
  <si>
    <t>Fonte Boa</t>
  </si>
  <si>
    <t>LUIZ CARLOS PEREIRA DE LIMA</t>
  </si>
  <si>
    <t>2511-9</t>
  </si>
  <si>
    <t>ANDRE CHAVES CAVALCANTE</t>
  </si>
  <si>
    <t>2616-6</t>
  </si>
  <si>
    <t>JOAO NORBERTO DOS SANTOS NETO</t>
  </si>
  <si>
    <t>3186-0</t>
  </si>
  <si>
    <t>JUIZ AUX DA PRES</t>
  </si>
  <si>
    <t>MAURO MORAES ANTONY</t>
  </si>
  <si>
    <t>Participação no 120 Encontro de Presidentes dos Tribunais de Justiça.</t>
  </si>
  <si>
    <t>Recife/PE</t>
  </si>
  <si>
    <t>PROJUDI</t>
  </si>
  <si>
    <t>Atalaia do Norte</t>
  </si>
  <si>
    <t>1905.99</t>
  </si>
  <si>
    <t>JOGLI FERREIRA DE LIMA</t>
  </si>
  <si>
    <t>5856-4</t>
  </si>
  <si>
    <t>1º GRAU</t>
  </si>
  <si>
    <t>CASSIO ANDRE BORGES SANTOS</t>
  </si>
  <si>
    <t>Posse Ministro Mauro Campbell</t>
  </si>
  <si>
    <t>3020.17</t>
  </si>
  <si>
    <t>RAFAEL VALE LIMA</t>
  </si>
  <si>
    <t>004.813-5 A</t>
  </si>
  <si>
    <t>Visita Técnica TJ/SP</t>
  </si>
  <si>
    <t>NUMEPEC</t>
  </si>
  <si>
    <t>GILDO A.DE CARVALHO FILHO</t>
  </si>
  <si>
    <t>1509-1A</t>
  </si>
  <si>
    <t>São Paulo</t>
  </si>
  <si>
    <t>CHRYSTIANO LIMA E SILVA</t>
  </si>
  <si>
    <t>002.774-0 A</t>
  </si>
  <si>
    <r>
      <t xml:space="preserve"> P</t>
    </r>
    <r>
      <rPr>
        <sz val="11.5"/>
        <color rgb="FF000000"/>
        <rFont val="Arial Narrow"/>
        <family val="2"/>
        <charset val="1"/>
      </rPr>
      <t xml:space="preserve">articiparem do “15º Pregão Week–Semana de Estudos Avançados sobre Pregão </t>
    </r>
  </si>
  <si>
    <t>Foz Iguaçu</t>
  </si>
  <si>
    <t>CPL</t>
  </si>
  <si>
    <t>TATIANA PAZ DE ALMEIDA</t>
  </si>
  <si>
    <t>Coord. CPL</t>
  </si>
  <si>
    <t>003.335-9 A</t>
  </si>
  <si>
    <t>ELIZIA MARA COSTA ISRAEL</t>
  </si>
  <si>
    <t>Sec. Cordo CPL</t>
  </si>
  <si>
    <t>003.345-6 A</t>
  </si>
  <si>
    <t>SECOF</t>
  </si>
  <si>
    <t>EDUARDO MARTINS DE SOUZA</t>
  </si>
  <si>
    <t>003.214-0 A</t>
  </si>
  <si>
    <t>ASGAD</t>
  </si>
  <si>
    <t>CARLOS RONALDO L. B. FILHO</t>
  </si>
  <si>
    <t>Assessor</t>
  </si>
  <si>
    <t>003.053-8 A</t>
  </si>
  <si>
    <t>RAPHAEL DE CARLOS P.ALMEIDA</t>
  </si>
  <si>
    <t>003.260-3 B</t>
  </si>
  <si>
    <t>JOAO DE JESUS DE A.SIMOES</t>
  </si>
  <si>
    <t>Desembargador</t>
  </si>
  <si>
    <t>002.412-0 A</t>
  </si>
  <si>
    <t>Participar do 120° Encontro de Presidentes dos Tribunais de Justiça do Brasil,</t>
  </si>
  <si>
    <t>FLAVIO HUMBERTO P. LOPES</t>
  </si>
  <si>
    <t>000.522-3 A</t>
  </si>
  <si>
    <t>Brasília</t>
  </si>
  <si>
    <t>Sec. geral ADM</t>
  </si>
  <si>
    <t>ERIKA FERREIRA RIBEIRO</t>
  </si>
  <si>
    <t>008.762-9 B</t>
  </si>
  <si>
    <t>TOTAL=========&gt;</t>
  </si>
  <si>
    <t>JOSE EDUARDO DE SOUZA MAQUINE</t>
  </si>
  <si>
    <t>003.266-2 A</t>
  </si>
  <si>
    <t>Vistoria Sistema Condicionador de ar</t>
  </si>
  <si>
    <t>ITAPIRANGA</t>
  </si>
  <si>
    <t>Rio Preto da Eva</t>
  </si>
  <si>
    <t>ASS MILITAR</t>
  </si>
  <si>
    <t>MOISES SALOMAO DE AZEVEDO SIMOES</t>
  </si>
  <si>
    <t>8936-2</t>
  </si>
  <si>
    <t>DEYGLYSON FRANKLIN DE SOUZA</t>
  </si>
  <si>
    <t>5456-9</t>
  </si>
  <si>
    <t>Efetuar a entrega de objetos apreendidos</t>
  </si>
  <si>
    <t>VARA DE EXECUÇÃO DE MEDIDAS SOCIOEDUCATIVAS</t>
  </si>
  <si>
    <t>LUIS CLAUDIO CABRAL CHAVES</t>
  </si>
  <si>
    <t>001.958-5 A</t>
  </si>
  <si>
    <t>PARTICIPAÇÃO NO XI FONAJUP e XXVIII FONAJUV</t>
  </si>
  <si>
    <t>Porto Alegre</t>
  </si>
  <si>
    <t>Acompanhar processo de implementação do Cejusc</t>
  </si>
  <si>
    <t>IRAILTON GARCIA DE MATOS</t>
  </si>
  <si>
    <t>Ass. Judiciário</t>
  </si>
  <si>
    <t>Serviços de TI</t>
  </si>
  <si>
    <t>Itamarati</t>
  </si>
  <si>
    <t>GABINETE</t>
  </si>
  <si>
    <t>JOAO DE JESUS ABDALA SIMÕES</t>
  </si>
  <si>
    <t>Representação do TJAM</t>
  </si>
  <si>
    <t>JOÃO DE JESUS ABDALA SIMÕES</t>
  </si>
  <si>
    <t>120° Encontro de Presidentes dos Tribunais de Justiça do Brasil</t>
  </si>
  <si>
    <t>Recife</t>
  </si>
  <si>
    <t>BRENO PEDROSA FERMIN</t>
  </si>
  <si>
    <t>Assessor Judicial</t>
  </si>
  <si>
    <t>10785-9</t>
  </si>
  <si>
    <t>JUIZES AUXILIARES</t>
  </si>
  <si>
    <t>JORSENILDO DOURADO DO NASCIMENTO</t>
  </si>
  <si>
    <t>002.830-4 A</t>
  </si>
  <si>
    <t>Participar do evento de Política Nacional Judicial de Atenção a Pessoas em situação de Rua e suas Interseccionalidades.</t>
  </si>
  <si>
    <t>$1.140,00</t>
  </si>
  <si>
    <t>2º GRAU</t>
  </si>
  <si>
    <t>VANIA MARIA DO P S MARQUES MARINHO</t>
  </si>
  <si>
    <t>Correição Extraordinária realizada na 2ª Vara da Comarca de Grandura/AM.</t>
  </si>
  <si>
    <t>CAMILA LOUREIRO ANTONY</t>
  </si>
  <si>
    <t>Chefe Gabinete</t>
  </si>
  <si>
    <t>PAULO MOTTA DE MORAIS</t>
  </si>
  <si>
    <t>RENATA SIMONETTI TEIXEIRA</t>
  </si>
  <si>
    <t>MARCO ANTONIO VIEIRA DA SILVA</t>
  </si>
  <si>
    <t>motorista</t>
  </si>
  <si>
    <t>159487-7</t>
  </si>
  <si>
    <t>Manutenção Ar Condicionados</t>
  </si>
  <si>
    <t>Sec. Geral</t>
  </si>
  <si>
    <t>Participar de reinauguração do Fórum de Tabatinga</t>
  </si>
  <si>
    <t>Tabatinga</t>
  </si>
  <si>
    <t>fluvial</t>
  </si>
  <si>
    <t>3026-0</t>
  </si>
  <si>
    <t>$1.944,00</t>
  </si>
  <si>
    <t>Careiro Castanho</t>
  </si>
  <si>
    <t>$684,00</t>
  </si>
  <si>
    <t>Analista Judiciária</t>
  </si>
  <si>
    <t>5712-6C</t>
  </si>
  <si>
    <t>Acompanhamento da inauguração do Fórum da Comarca de Tabatinga</t>
  </si>
  <si>
    <t>17947-A</t>
  </si>
  <si>
    <t>CORREGEDORIA</t>
  </si>
  <si>
    <t>IZALDIR MORENO BASTOS</t>
  </si>
  <si>
    <t>Dirigir o veículo oficial para equipe de correição</t>
  </si>
  <si>
    <t>NÉLIA CAMINHA JORGE</t>
  </si>
  <si>
    <t>000.566-5 A</t>
  </si>
  <si>
    <t>Participação no 87 ENCOGE</t>
  </si>
  <si>
    <t>SÃO LUIZ</t>
  </si>
  <si>
    <t>VANESSA LEITE MOTA</t>
  </si>
  <si>
    <t>002.328-0 A</t>
  </si>
  <si>
    <t>IGOR DE CARVALHO LEAL CAMPAGNOLII</t>
  </si>
  <si>
    <t>005.710-0 B</t>
  </si>
  <si>
    <t>NUPEMEC</t>
  </si>
  <si>
    <t>GILDO ALVES DE CARVALHO FILHO</t>
  </si>
  <si>
    <t>Visita técnica no CEJUSC</t>
  </si>
  <si>
    <t>LÁBREA</t>
  </si>
  <si>
    <t>FÁBIO RODRIGO OLIVEIRA FERNANDES</t>
  </si>
  <si>
    <t>11006-0A</t>
  </si>
  <si>
    <t>8 V DE FAMÍLIA</t>
  </si>
  <si>
    <t>AMANDA RAYSSA DE OLIVEIRA GAMA</t>
  </si>
  <si>
    <t>67032C</t>
  </si>
  <si>
    <t>CEJUSC</t>
  </si>
  <si>
    <t>RAIMUNDO ILMAR LIMA GADELHA JUNIOR</t>
  </si>
  <si>
    <t>6686-9</t>
  </si>
  <si>
    <t>GILMAR BALBINO DA SILVA</t>
  </si>
  <si>
    <t>003.049-0 A</t>
  </si>
  <si>
    <t>DÉLCIO LUIS SANTOS</t>
  </si>
  <si>
    <t>008.820-0 A</t>
  </si>
  <si>
    <t>2 V CÍVEL</t>
  </si>
  <si>
    <t>Realizar mutirão de audiências</t>
  </si>
  <si>
    <t>AUTAZES</t>
  </si>
  <si>
    <t>002.999-8 A</t>
  </si>
  <si>
    <t>003.755-9 D</t>
  </si>
  <si>
    <t>004.546-2 B</t>
  </si>
  <si>
    <t>006.701-6 A 7</t>
  </si>
  <si>
    <t>JZD INFRACIONAL</t>
  </si>
  <si>
    <t>ELIEZER FERNANDES JUNIOR</t>
  </si>
  <si>
    <t>19640-A</t>
  </si>
  <si>
    <t>Participação XI - FONAJUP, XXVII FONAJUV</t>
  </si>
  <si>
    <t>PORTO ALEGRE</t>
  </si>
  <si>
    <t>S G Cachoeira</t>
  </si>
  <si>
    <t>SEINFRA</t>
  </si>
  <si>
    <t>Serviço de manutenção predial</t>
  </si>
  <si>
    <t>IRANDUBA</t>
  </si>
  <si>
    <t>Vistoria nos ar condicionados do prédio</t>
  </si>
  <si>
    <t>MANACAPURU</t>
  </si>
  <si>
    <t>JOSÉ EDUARDO DE SOUZA MAQUINÉ</t>
  </si>
  <si>
    <t>003.266-2 A</t>
  </si>
  <si>
    <t>MM541-</t>
  </si>
  <si>
    <t>Encontro do colégio de coordenadores da Infância e juventude -,XI FONAJUP e XXVIII FONAJUV</t>
  </si>
  <si>
    <t>COIJ</t>
  </si>
  <si>
    <t>REBECA DE MENDONÇA LIMA</t>
  </si>
  <si>
    <t>1.114-2B</t>
  </si>
  <si>
    <t>VALDA MARIA CALDERARO DE AZEVEDO</t>
  </si>
  <si>
    <t>111-2A</t>
  </si>
  <si>
    <t>VÂNIA MARIA DO PERPÉTUO SOCORRO MARQUES MARINHO</t>
  </si>
  <si>
    <t>Participar da posse do ministro Mauro Campbel</t>
  </si>
  <si>
    <t>JOAO DE JESUS DE A. SIMOES</t>
  </si>
  <si>
    <t>2412-0A</t>
  </si>
  <si>
    <t>Correição Extraordinária no JECC da Comarca</t>
  </si>
  <si>
    <t>Parintins</t>
  </si>
  <si>
    <t>ALEXANDRE NOVAES DE ARAUJO</t>
  </si>
  <si>
    <t>0.1618-7</t>
  </si>
  <si>
    <t>RENAN MONTEFUSCO PEREIRA</t>
  </si>
  <si>
    <t>3883-0</t>
  </si>
  <si>
    <t>RENAN MARTINS MOREIRA</t>
  </si>
  <si>
    <t>CH.GABINETE</t>
  </si>
  <si>
    <t>02882-7-A</t>
  </si>
  <si>
    <t>ISABELA DOMINIAK SOARES</t>
  </si>
  <si>
    <t>05918-8a</t>
  </si>
  <si>
    <t>LAFAYETTE CARNEIRO VIEIRA JÚNIOR</t>
  </si>
  <si>
    <t>570-3A</t>
  </si>
  <si>
    <t>Correição na Comarca</t>
  </si>
  <si>
    <t>JOAO ALEXANDRE BORGES COLLYER</t>
  </si>
  <si>
    <t>369-7A</t>
  </si>
  <si>
    <t>PEDRO LUIS NUNES ANDRADE</t>
  </si>
  <si>
    <t>Aux. de Gabinete</t>
  </si>
  <si>
    <t>372-7A</t>
  </si>
  <si>
    <t>DANILO COSME SANTOS SAMPAIO</t>
  </si>
  <si>
    <t>Ass. Am</t>
  </si>
  <si>
    <t>8351-8C</t>
  </si>
  <si>
    <t>EULALIA MARIA BICHARA RODRIGUES</t>
  </si>
  <si>
    <t>Ass. Jurídico</t>
  </si>
  <si>
    <t>5013-0C</t>
  </si>
  <si>
    <t>ANDERSON DE LIMA LOUREIRO</t>
  </si>
  <si>
    <t>8881-1</t>
  </si>
  <si>
    <t>ESMAM</t>
  </si>
  <si>
    <t>DR. RENNAN THAMAY</t>
  </si>
  <si>
    <t>Palestrante</t>
  </si>
  <si>
    <t>Estágio em Docência</t>
  </si>
  <si>
    <t>$0,00</t>
  </si>
  <si>
    <t>DR. THIAGO LOPES</t>
  </si>
  <si>
    <t>DR. LAURO ISHIKAWA</t>
  </si>
  <si>
    <t>010.611-9 A</t>
  </si>
  <si>
    <t>Correição Ordinária</t>
  </si>
  <si>
    <t>S. Gabriel</t>
  </si>
  <si>
    <t>Assessor de Gab</t>
  </si>
  <si>
    <t>004.153-0 C</t>
  </si>
  <si>
    <t>Gabinete</t>
  </si>
  <si>
    <t>002.998-0 A</t>
  </si>
  <si>
    <t>SUAMY F. B. DE AGUIAR</t>
  </si>
  <si>
    <t>Juridicístico</t>
  </si>
  <si>
    <t>010.626-7 B</t>
  </si>
  <si>
    <t>VINÍCIUS LUZ TORRES SILVA</t>
  </si>
  <si>
    <t>Aux. Gabinete</t>
  </si>
  <si>
    <t>007.536-1 B</t>
  </si>
  <si>
    <t>ASSIST.MILITAR</t>
  </si>
  <si>
    <r>
      <t>RICARDO S. DE ALMEIDA</t>
    </r>
    <r>
      <rPr>
        <b/>
        <sz val="9"/>
        <color rgb="FF000000"/>
        <rFont val="Arial Narrow"/>
        <family val="2"/>
        <charset val="1"/>
      </rPr>
      <t xml:space="preserve"> </t>
    </r>
  </si>
  <si>
    <t>3.189-5A</t>
  </si>
  <si>
    <t>Participar do “Curso de Inteligência de Segurança Institucional do TJRR “</t>
  </si>
  <si>
    <t>Boa vista</t>
  </si>
  <si>
    <r>
      <t>RAPHAEL RIBEIRO C.PENHA</t>
    </r>
    <r>
      <rPr>
        <b/>
        <sz val="9"/>
        <color rgb="FF000000"/>
        <rFont val="Arial Narrow"/>
        <family val="2"/>
        <charset val="1"/>
      </rPr>
      <t xml:space="preserve"> </t>
    </r>
  </si>
  <si>
    <t>8.876-5A</t>
  </si>
  <si>
    <t>EASTJAM</t>
  </si>
  <si>
    <t>JOÃO PAULO RAMOS JACOB</t>
  </si>
  <si>
    <t>Diretor da EASTAJM</t>
  </si>
  <si>
    <t>010923-1</t>
  </si>
  <si>
    <t>Conhecer as instalações das escolas judiciais dos Tribunais de Justiça dos Estados do Acre, Amapá, Pará, Rondônia, Roraima e Tocantins</t>
  </si>
  <si>
    <t>Acre, Amapá, Pará, Rondônia, Roraima e Tocantins</t>
  </si>
  <si>
    <t>ELZA VITÓRIA PEREIRA DE MELLO</t>
  </si>
  <si>
    <t>003.430-4 A</t>
  </si>
  <si>
    <t>87º ENGOGE</t>
  </si>
  <si>
    <t> Participação do Evento Programa Justiça 4.0</t>
  </si>
  <si>
    <t>Belém</t>
  </si>
  <si>
    <t>2ª VARA CIVEL</t>
  </si>
  <si>
    <t>Inauguração das novas instalações da Comarca de Tabatinga/AM</t>
  </si>
  <si>
    <t>MIRZA TELMA DE O.CUNHA</t>
  </si>
  <si>
    <t>00.550-9 A</t>
  </si>
  <si>
    <t>Coari</t>
  </si>
  <si>
    <t>JULIANA R. L ALBUQUERQUE</t>
  </si>
  <si>
    <t>003.035-0 A</t>
  </si>
  <si>
    <t>KATIUSCIA MOTA DE OLIVEIRA</t>
  </si>
  <si>
    <t>Ch. Gabinete</t>
  </si>
  <si>
    <t>002.889-4 F</t>
  </si>
  <si>
    <t>LIDIANE PINHEIRO DA SILVA</t>
  </si>
  <si>
    <t>Assist. Gabinete</t>
  </si>
  <si>
    <t>006.985-0 C</t>
  </si>
  <si>
    <t>NEREIDA V. CORREA MENDES</t>
  </si>
  <si>
    <t>002.253-5 B</t>
  </si>
  <si>
    <t>FRANCINILDE R. DA SILVA</t>
  </si>
  <si>
    <t>009.850-7 A</t>
  </si>
  <si>
    <t>JORGE CHAVES FERREIRA JR</t>
  </si>
  <si>
    <t>003.860-1 A</t>
  </si>
  <si>
    <t>001.509-1 A</t>
  </si>
  <si>
    <t>Realização do Curso de Formação de Mediadores e Conciliadores Judiciais no município de Careiro Castanho/AM,</t>
  </si>
  <si>
    <t>SEJUSC</t>
  </si>
  <si>
    <t>JULIANA CRESPO LINS MEDEIROS</t>
  </si>
  <si>
    <t>Analista Judiciári0</t>
  </si>
  <si>
    <t>002.921-1 B</t>
  </si>
  <si>
    <t>VINICÍUS DE SOUSA BALLONA</t>
  </si>
  <si>
    <t>010.904-5 A</t>
  </si>
  <si>
    <t>CAELISON LIMA DE ANDRADE</t>
  </si>
  <si>
    <t>003.459-2 A</t>
  </si>
  <si>
    <t>ANDREA BASILIO COELHO VIANA</t>
  </si>
  <si>
    <t>003.731-1 A</t>
  </si>
  <si>
    <t>MAURO P.RODRIGUES</t>
  </si>
  <si>
    <t>000.028-0 A</t>
  </si>
  <si>
    <t>Proceder restituição de Armas</t>
  </si>
  <si>
    <t>Veículo</t>
  </si>
  <si>
    <t>SETIC/DVSSJI</t>
  </si>
  <si>
    <t>Assis Judiciário</t>
  </si>
  <si>
    <t>instalação do novo servidor Projudi</t>
  </si>
  <si>
    <t>IRAILTON G. DE MATOS</t>
  </si>
  <si>
    <t>000.271-2 A</t>
  </si>
  <si>
    <t>DEP PUBLICO</t>
  </si>
  <si>
    <t>Realizar condução de armas ao Comando do Exercito</t>
  </si>
  <si>
    <t>Rio Preto da Eva.</t>
  </si>
  <si>
    <t>Consultor</t>
  </si>
  <si>
    <t>ASSIS MILITAR</t>
  </si>
  <si>
    <t>DEYGLISON FRANKLIN DE SOUZA</t>
  </si>
  <si>
    <t>005.456-9 A</t>
  </si>
  <si>
    <t>MOISES SALOMÃO DE AZEVEDO SIMÕES</t>
  </si>
  <si>
    <t>008.936-2 A</t>
  </si>
  <si>
    <t>Veículo oficial</t>
  </si>
  <si>
    <t>JÉSSICA MENEZES MONTE</t>
  </si>
  <si>
    <t>PJ DAI</t>
  </si>
  <si>
    <t>3755-D</t>
  </si>
  <si>
    <t>CAREIRO</t>
  </si>
  <si>
    <t>SAFHIRA PICANÇO CAVALCANTE</t>
  </si>
  <si>
    <t>7893-0C</t>
  </si>
  <si>
    <t>PATRÍCIA DA SILVA GUERREIRO</t>
  </si>
  <si>
    <t>000.570-3 A</t>
  </si>
  <si>
    <t>veículo oficial</t>
  </si>
  <si>
    <t>JOSEANE NOBRE DE LIMA TIAGO</t>
  </si>
  <si>
    <t>Assessor Jurídico</t>
  </si>
  <si>
    <t>003.281-6 A</t>
  </si>
  <si>
    <t>12742-A</t>
  </si>
  <si>
    <t>DIEGO MARQUES RIBEIRO</t>
  </si>
  <si>
    <t>As.Jur.Gabinete</t>
  </si>
  <si>
    <t>003.605-6 E</t>
  </si>
  <si>
    <t>RAQUEL SANTOS DE AGUIAR</t>
  </si>
  <si>
    <t>005.334-1 C</t>
  </si>
  <si>
    <t>ALINE FERREIRA DE ALENCAR</t>
  </si>
  <si>
    <t>auxiliar de gabinete</t>
  </si>
  <si>
    <t>003.696-0 E</t>
  </si>
  <si>
    <t>JUSTIÇA ITINERANTE</t>
  </si>
  <si>
    <t>ALEXANDRE HENRIQUE NOVAES</t>
  </si>
  <si>
    <t>001.618-7 B</t>
  </si>
  <si>
    <t>Atividades judiciárias NA Comarca</t>
  </si>
  <si>
    <t>JOSÉ RIBAMAR MARTINS CARNEIRO</t>
  </si>
  <si>
    <t>006.755-5 A</t>
  </si>
  <si>
    <t>FRANCISCO XAVIER D ESOUZA FILHO</t>
  </si>
  <si>
    <t>005.820-3 A</t>
  </si>
  <si>
    <t>JARDEL DE OLIVEIRA BERNARDO</t>
  </si>
  <si>
    <t>Militar</t>
  </si>
  <si>
    <t>003.871-7 A</t>
  </si>
  <si>
    <t>SETIC</t>
  </si>
  <si>
    <t>THIAGO FALCÃO MARINHO</t>
  </si>
  <si>
    <t>005.267-1 B</t>
  </si>
  <si>
    <t>Instalar e migração de dados do antigo para o novo PROJUD</t>
  </si>
  <si>
    <t>Codajás</t>
  </si>
  <si>
    <t>FLUVIAL</t>
  </si>
  <si>
    <t>003.286-7 A</t>
  </si>
  <si>
    <t>003.210-7 A</t>
  </si>
  <si>
    <t>Nuc Ass Jur Virtual</t>
  </si>
  <si>
    <t>6701-6</t>
  </si>
  <si>
    <t>JOMAR RICARDO SAUNDERS FERNANDES</t>
  </si>
  <si>
    <t>000.575-4 A</t>
  </si>
  <si>
    <t>MARILIA OLIVEIRA CABRAL</t>
  </si>
  <si>
    <t>003.318-9 A</t>
  </si>
  <si>
    <t>ALDEMIR DA SILVA MENEZES MEDEIROS</t>
  </si>
  <si>
    <t>002.761-8 A</t>
  </si>
  <si>
    <t>Ch.Gabinete</t>
  </si>
  <si>
    <t>3ª VECUITE</t>
  </si>
  <si>
    <t>JULIAO LEMOS SOBRAL JUNIOR</t>
  </si>
  <si>
    <t>Juiz de Diretiro</t>
  </si>
  <si>
    <t>001.551-2 B</t>
  </si>
  <si>
    <t>ADRIANA DE ALMEIDA BRITTO</t>
  </si>
  <si>
    <t>CIMARAÂ</t>
  </si>
  <si>
    <t>Diretora de Secretaria</t>
  </si>
  <si>
    <t>JOSE EDUARDO DE SOUZA MAQUINE</t>
  </si>
  <si>
    <t>Boa vista ramos</t>
  </si>
  <si>
    <t> Realizar visita técnica para reinstalação dos equipamentos de informática e cabeamento da mesma</t>
  </si>
  <si>
    <t xml:space="preserve"> Ministrar aula junto ao curso de MESTRADO EM DIREIT</t>
  </si>
  <si>
    <t>37/09</t>
  </si>
  <si>
    <t>Participar do Curso de Formação Inicial para Magistrados</t>
  </si>
  <si>
    <t>Atuar como Juiz Corregedor Auxiliar do TSE</t>
  </si>
  <si>
    <t>NÃO HOUVE DIÁRIAS NOS MESES  DE JANEIRO A ABRIL</t>
  </si>
  <si>
    <t>RELATORIO DE DIÁRIAS E PASSAGENS - MÊS DE MAIO - 2021</t>
  </si>
  <si>
    <t>RELATORIO DE DIÁRIAS E PASSAGENS - MÊS DE JUNHO - 2021</t>
  </si>
  <si>
    <t>RELATORIO DE DIÁRIAS E PASSAGENS - MÊS DE JULHO - 2021</t>
  </si>
  <si>
    <t>RELATORIO DE DIÁRIAS E PASSAGENS - MÊS DE AGOSTO - 2021</t>
  </si>
  <si>
    <t>RELATORIO DE DIÁRIAS E PASSAGENS - MÊS DE SETEMBRO - 2021</t>
  </si>
  <si>
    <t>RELATORIO DE DIÁRIAS E PASSAGENS - MÊS DE OUTUBRO - 2021</t>
  </si>
  <si>
    <t>RELATORIO DE DIÁRIAS E PASSAGENS - MÊS DE NOVEMBRO - 2021</t>
  </si>
  <si>
    <t>RELATORIO DE DIÁRIAS E PASSAGENS - MÊS DE DEZEMBRO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</si>
</sst>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[$R$-416]\ #,##0.00;[Red]\-[$R$-416]\ #,##0.00"/>
    <numFmt numFmtId="165" formatCode="dd/mm/yy"/>
    <numFmt numFmtId="166" formatCode="&quot; R$ &quot;#,##0.00\ ;&quot;-R$ &quot;#,##0.00\ ;&quot; R$ -&quot;#\ ;@\ "/>
    <numFmt numFmtId="167" formatCode="&quot;R$ &quot;#,##0.00"/>
    <numFmt numFmtId="168" formatCode="0.0"/>
    <numFmt numFmtId="169" formatCode="\$#,##0.00"/>
    <numFmt numFmtId="170" formatCode="&quot; R$ &quot;#,##0.00\ ;&quot;-R$ &quot;#,##0.00\ ;&quot; R$ -&quot;#\ ;@"/>
    <numFmt numFmtId="171" formatCode="yyyy\-m"/>
    <numFmt numFmtId="172" formatCode="[$R$-416]\ #,##0.00;\-[$R$-416]\ #,##0.00"/>
    <numFmt numFmtId="173" formatCode="_-* #,##0.00_-;\-* #,##0.00_-;_-* \-??_-;_-@_-"/>
    <numFmt numFmtId="174" formatCode="[$R$-416]\ #,##0;\-[$R$-416]\ #,##0"/>
    <numFmt numFmtId="175" formatCode="&quot;R$ &quot;#,##0.00;[Red]&quot;-R$ &quot;#,##0.00"/>
    <numFmt numFmtId="176" formatCode="[$R$-416]#,##0.00;[Red]\-[$R$-416]#,##0.00"/>
  </numFmts>
  <fonts count="29">
    <font>
      <sz val="11"/>
      <color rgb="FF000000"/>
      <name val="Liberation Sans1"/>
      <family val="2"/>
      <charset val="1"/>
    </font>
    <font>
      <b/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 Narrow"/>
      <family val="2"/>
      <charset val="1"/>
    </font>
    <font>
      <sz val="9"/>
      <color rgb="FF000000"/>
      <name val="Arial Narrow"/>
      <family val="2"/>
      <charset val="1"/>
    </font>
    <font>
      <sz val="10"/>
      <name val="Arial"/>
      <family val="2"/>
      <charset val="1"/>
    </font>
    <font>
      <sz val="10"/>
      <name val="Arial Narrow"/>
      <family val="2"/>
      <charset val="1"/>
    </font>
    <font>
      <sz val="11"/>
      <color rgb="FF000000"/>
      <name val="Arial Narrow"/>
      <family val="2"/>
      <charset val="1"/>
    </font>
    <font>
      <b/>
      <sz val="10"/>
      <color rgb="FF000000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b/>
      <sz val="8"/>
      <color rgb="FF000000"/>
      <name val="Arial"/>
      <family val="2"/>
      <charset val="1"/>
    </font>
    <font>
      <sz val="9"/>
      <name val="Arial Narrow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9"/>
      <color rgb="FF000000"/>
      <name val="Arial Narrow"/>
      <family val="2"/>
      <charset val="1"/>
    </font>
    <font>
      <sz val="9"/>
      <color rgb="FF000000"/>
      <name val="Arial"/>
      <family val="2"/>
      <charset val="1"/>
    </font>
    <font>
      <b/>
      <sz val="9"/>
      <name val="Arial Narrow"/>
      <family val="2"/>
      <charset val="1"/>
    </font>
    <font>
      <b/>
      <sz val="11"/>
      <name val="Arial Narrow"/>
      <family val="2"/>
      <charset val="1"/>
    </font>
    <font>
      <b/>
      <sz val="10"/>
      <name val="Arial Narrow"/>
      <family val="2"/>
      <charset val="1"/>
    </font>
    <font>
      <sz val="6"/>
      <color rgb="FF000000"/>
      <name val="Arial Narrow"/>
      <family val="2"/>
      <charset val="1"/>
    </font>
    <font>
      <sz val="11.5"/>
      <color rgb="FF000000"/>
      <name val="Arial Narrow"/>
      <family val="2"/>
      <charset val="1"/>
    </font>
    <font>
      <sz val="8"/>
      <color rgb="FF000000"/>
      <name val="Arial Narrow"/>
      <family val="2"/>
      <charset val="1"/>
    </font>
    <font>
      <sz val="9"/>
      <color rgb="FF000000"/>
      <name val="Liberation Sans1"/>
      <family val="2"/>
      <charset val="1"/>
    </font>
    <font>
      <sz val="8"/>
      <color rgb="FF000000"/>
      <name val="ARIAL"/>
      <family val="2"/>
      <charset val="1"/>
    </font>
    <font>
      <b/>
      <sz val="12"/>
      <color rgb="FF000000"/>
      <name val="Arial Narrow"/>
      <family val="2"/>
      <charset val="1"/>
    </font>
    <font>
      <sz val="9"/>
      <name val="Arial"/>
      <family val="2"/>
      <charset val="1"/>
    </font>
    <font>
      <b/>
      <sz val="11"/>
      <color rgb="FF000000"/>
      <name val="Liberation Sans1"/>
    </font>
    <font>
      <b/>
      <sz val="14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rgb="FFBDD7EE"/>
      </patternFill>
    </fill>
    <fill>
      <patternFill patternType="solid">
        <fgColor rgb="FF00FF00"/>
        <bgColor rgb="FF3FE105"/>
      </patternFill>
    </fill>
    <fill>
      <patternFill patternType="solid">
        <fgColor rgb="FFFFFFFF"/>
        <bgColor rgb="FFE8E8E8"/>
      </patternFill>
    </fill>
    <fill>
      <patternFill patternType="solid">
        <fgColor rgb="FF3FE105"/>
        <bgColor rgb="FF00FF00"/>
      </patternFill>
    </fill>
    <fill>
      <patternFill patternType="solid">
        <fgColor rgb="FFBDD7EE"/>
        <bgColor rgb="FF99CCFF"/>
      </patternFill>
    </fill>
    <fill>
      <patternFill patternType="solid">
        <fgColor rgb="FFE8E8E8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>
      <alignment vertical="top"/>
    </xf>
    <xf numFmtId="173" fontId="5" fillId="0" borderId="0">
      <alignment vertical="top"/>
    </xf>
    <xf numFmtId="166" fontId="5" fillId="0" borderId="0"/>
  </cellStyleXfs>
  <cellXfs count="168">
    <xf numFmtId="0" fontId="0" fillId="0" borderId="0" xfId="0" applyAlignment="1"/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66" fontId="6" fillId="0" borderId="1" xfId="2" applyFont="1" applyBorder="1" applyAlignment="1" applyProtection="1">
      <alignment horizontal="center" vertical="center"/>
    </xf>
    <xf numFmtId="164" fontId="0" fillId="0" borderId="0" xfId="0" applyNumberFormat="1" applyAlignme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Border="1" applyAlignment="1"/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/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70" fontId="1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9" fontId="11" fillId="0" borderId="1" xfId="0" applyNumberFormat="1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5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171" fontId="1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9" fontId="11" fillId="0" borderId="1" xfId="0" applyNumberFormat="1" applyFont="1" applyBorder="1" applyAlignment="1">
      <alignment horizontal="center"/>
    </xf>
    <xf numFmtId="165" fontId="12" fillId="0" borderId="0" xfId="0" applyNumberFormat="1" applyFont="1" applyBorder="1" applyAlignment="1"/>
    <xf numFmtId="0" fontId="15" fillId="6" borderId="1" xfId="0" applyFont="1" applyFill="1" applyBorder="1" applyAlignment="1">
      <alignment horizontal="center" vertical="center"/>
    </xf>
    <xf numFmtId="172" fontId="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17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6" fillId="0" borderId="1" xfId="2" applyFont="1" applyBorder="1"/>
    <xf numFmtId="168" fontId="1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/>
    <xf numFmtId="166" fontId="6" fillId="0" borderId="0" xfId="2" applyFont="1"/>
    <xf numFmtId="17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17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17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/>
    <xf numFmtId="0" fontId="23" fillId="0" borderId="0" xfId="0" applyFont="1" applyAlignment="1"/>
    <xf numFmtId="166" fontId="11" fillId="0" borderId="1" xfId="2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0" fillId="4" borderId="0" xfId="0" applyFill="1" applyAlignment="1">
      <alignment horizontal="left"/>
    </xf>
    <xf numFmtId="165" fontId="0" fillId="0" borderId="0" xfId="0" applyNumberFormat="1" applyAlignment="1"/>
    <xf numFmtId="0" fontId="8" fillId="6" borderId="1" xfId="0" applyFont="1" applyFill="1" applyBorder="1" applyAlignment="1">
      <alignment horizontal="center" vertical="center"/>
    </xf>
    <xf numFmtId="165" fontId="8" fillId="6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/>
    <xf numFmtId="0" fontId="22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172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wrapText="1"/>
    </xf>
    <xf numFmtId="17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/>
    <xf numFmtId="0" fontId="25" fillId="3" borderId="1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 wrapText="1"/>
    </xf>
    <xf numFmtId="0" fontId="18" fillId="5" borderId="7" xfId="0" applyFont="1" applyFill="1" applyBorder="1" applyAlignment="1"/>
    <xf numFmtId="173" fontId="19" fillId="5" borderId="7" xfId="1" applyFont="1" applyFill="1" applyBorder="1" applyAlignment="1" applyProtection="1">
      <alignment horizontal="center"/>
    </xf>
    <xf numFmtId="176" fontId="0" fillId="0" borderId="0" xfId="0" applyNumberFormat="1" applyAlignment="1"/>
    <xf numFmtId="166" fontId="26" fillId="0" borderId="0" xfId="2" applyFont="1"/>
    <xf numFmtId="0" fontId="11" fillId="0" borderId="1" xfId="0" applyFont="1" applyBorder="1" applyAlignment="1">
      <alignment vertical="center" wrapText="1"/>
    </xf>
    <xf numFmtId="166" fontId="17" fillId="5" borderId="7" xfId="0" applyNumberFormat="1" applyFont="1" applyFill="1" applyBorder="1" applyAlignment="1"/>
    <xf numFmtId="0" fontId="4" fillId="0" borderId="8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164" fontId="17" fillId="5" borderId="1" xfId="0" applyNumberFormat="1" applyFont="1" applyFill="1" applyBorder="1" applyAlignment="1">
      <alignment horizontal="center" vertical="center"/>
    </xf>
    <xf numFmtId="173" fontId="17" fillId="5" borderId="1" xfId="1" applyFont="1" applyFill="1" applyBorder="1" applyAlignment="1" applyProtection="1">
      <alignment horizontal="center" vertical="center"/>
    </xf>
    <xf numFmtId="0" fontId="15" fillId="5" borderId="7" xfId="0" applyFont="1" applyFill="1" applyBorder="1" applyAlignment="1"/>
    <xf numFmtId="164" fontId="15" fillId="5" borderId="7" xfId="0" applyNumberFormat="1" applyFont="1" applyFill="1" applyBorder="1" applyAlignment="1"/>
    <xf numFmtId="1" fontId="15" fillId="5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/>
    <xf numFmtId="164" fontId="15" fillId="5" borderId="1" xfId="0" applyNumberFormat="1" applyFont="1" applyFill="1" applyBorder="1" applyAlignment="1">
      <alignment horizontal="center" vertical="top"/>
    </xf>
    <xf numFmtId="0" fontId="15" fillId="5" borderId="1" xfId="0" applyFont="1" applyFill="1" applyBorder="1" applyAlignment="1">
      <alignment horizontal="center" vertical="top"/>
    </xf>
    <xf numFmtId="164" fontId="15" fillId="5" borderId="1" xfId="0" applyNumberFormat="1" applyFont="1" applyFill="1" applyBorder="1" applyAlignment="1"/>
    <xf numFmtId="0" fontId="13" fillId="8" borderId="1" xfId="0" applyFont="1" applyFill="1" applyBorder="1" applyAlignment="1"/>
    <xf numFmtId="166" fontId="26" fillId="9" borderId="0" xfId="2" applyFont="1" applyFill="1"/>
    <xf numFmtId="0" fontId="14" fillId="8" borderId="1" xfId="0" applyNumberFormat="1" applyFont="1" applyFill="1" applyBorder="1" applyAlignment="1"/>
    <xf numFmtId="170" fontId="14" fillId="8" borderId="1" xfId="0" applyNumberFormat="1" applyFont="1" applyFill="1" applyBorder="1" applyAlignment="1"/>
    <xf numFmtId="0" fontId="27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20" fillId="7" borderId="0" xfId="0" applyNumberFormat="1" applyFont="1" applyFill="1" applyBorder="1" applyAlignment="1">
      <alignment horizontal="right" vertical="top"/>
    </xf>
    <xf numFmtId="164" fontId="20" fillId="0" borderId="0" xfId="0" applyNumberFormat="1" applyFont="1" applyBorder="1" applyAlignment="1">
      <alignment horizontal="right" vertical="top"/>
    </xf>
    <xf numFmtId="0" fontId="15" fillId="0" borderId="1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165" fontId="8" fillId="6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8E8E8"/>
      <rgbColor rgb="00CCFFFF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3FE105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sqref="A1:J2"/>
    </sheetView>
  </sheetViews>
  <sheetFormatPr defaultRowHeight="14.25"/>
  <cols>
    <col min="1" max="1" width="3" customWidth="1"/>
  </cols>
  <sheetData>
    <row r="1" spans="1:14">
      <c r="A1" s="133" t="s">
        <v>0</v>
      </c>
      <c r="B1" s="132" t="s">
        <v>1</v>
      </c>
      <c r="C1" s="133" t="s">
        <v>2</v>
      </c>
      <c r="D1" s="132" t="s">
        <v>3</v>
      </c>
      <c r="E1" s="133" t="s">
        <v>4</v>
      </c>
      <c r="F1" s="132" t="s">
        <v>5</v>
      </c>
      <c r="G1" s="132" t="s">
        <v>6</v>
      </c>
      <c r="H1" s="132" t="s">
        <v>7</v>
      </c>
      <c r="I1" s="132" t="s">
        <v>8</v>
      </c>
      <c r="J1" s="132"/>
      <c r="K1" s="132" t="s">
        <v>9</v>
      </c>
      <c r="L1" s="132"/>
      <c r="M1" s="134" t="s">
        <v>10</v>
      </c>
      <c r="N1" s="134"/>
    </row>
    <row r="2" spans="1:14">
      <c r="A2" s="133"/>
      <c r="B2" s="132"/>
      <c r="C2" s="133"/>
      <c r="D2" s="132"/>
      <c r="E2" s="133"/>
      <c r="F2" s="132"/>
      <c r="G2" s="132"/>
      <c r="H2" s="132"/>
      <c r="I2" s="121" t="s">
        <v>11</v>
      </c>
      <c r="J2" s="121" t="s">
        <v>12</v>
      </c>
      <c r="K2" s="121" t="s">
        <v>13</v>
      </c>
      <c r="L2" s="121" t="s">
        <v>14</v>
      </c>
      <c r="M2" s="121" t="s">
        <v>15</v>
      </c>
      <c r="N2" s="122" t="s">
        <v>14</v>
      </c>
    </row>
    <row r="4" spans="1:14" ht="15">
      <c r="A4" s="131" t="s">
        <v>608</v>
      </c>
      <c r="B4" s="131"/>
      <c r="C4" s="131"/>
      <c r="D4" s="131"/>
      <c r="E4" s="131"/>
      <c r="F4" s="131"/>
    </row>
  </sheetData>
  <mergeCells count="11">
    <mergeCell ref="G1:G2"/>
    <mergeCell ref="H1:H2"/>
    <mergeCell ref="I1:J1"/>
    <mergeCell ref="K1:L1"/>
    <mergeCell ref="M1:N1"/>
    <mergeCell ref="F1:F2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8"/>
  <sheetViews>
    <sheetView tabSelected="1" zoomScale="77" zoomScaleNormal="77" workbookViewId="0">
      <selection sqref="A1:N1"/>
    </sheetView>
  </sheetViews>
  <sheetFormatPr defaultRowHeight="14.25"/>
  <cols>
    <col min="1" max="1" width="2" style="1" customWidth="1"/>
    <col min="2" max="2" width="7.5" style="1" customWidth="1"/>
    <col min="3" max="3" width="17.375" style="1" customWidth="1"/>
    <col min="4" max="4" width="8.25" style="1" customWidth="1"/>
    <col min="5" max="5" width="9.25" style="1" customWidth="1"/>
    <col min="6" max="6" width="19.75" style="1" customWidth="1"/>
    <col min="7" max="7" width="9" style="1" customWidth="1"/>
    <col min="8" max="8" width="16.25" style="1" customWidth="1"/>
    <col min="9" max="9" width="7.25" style="1" customWidth="1"/>
    <col min="10" max="10" width="6.375" style="1" customWidth="1"/>
    <col min="11" max="11" width="9.375" style="1" customWidth="1"/>
    <col min="12" max="12" width="10.25" style="1" customWidth="1"/>
    <col min="13" max="13" width="7" style="1" customWidth="1"/>
    <col min="14" max="14" width="10.375" style="1" customWidth="1"/>
    <col min="15" max="15" width="19.125" style="1"/>
    <col min="16" max="22" width="9.375" style="1"/>
    <col min="23" max="1021" width="11.25" style="1"/>
  </cols>
  <sheetData>
    <row r="1" spans="1:22" s="1" customFormat="1" ht="18">
      <c r="A1" s="135" t="s">
        <v>609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22" ht="27.75" customHeight="1">
      <c r="A2" s="133" t="s">
        <v>0</v>
      </c>
      <c r="B2" s="132" t="s">
        <v>1</v>
      </c>
      <c r="C2" s="133" t="s">
        <v>2</v>
      </c>
      <c r="D2" s="132" t="s">
        <v>3</v>
      </c>
      <c r="E2" s="133" t="s">
        <v>4</v>
      </c>
      <c r="F2" s="132" t="s">
        <v>5</v>
      </c>
      <c r="G2" s="132" t="s">
        <v>6</v>
      </c>
      <c r="H2" s="132" t="s">
        <v>7</v>
      </c>
      <c r="I2" s="132" t="s">
        <v>8</v>
      </c>
      <c r="J2" s="132"/>
      <c r="K2" s="132" t="s">
        <v>9</v>
      </c>
      <c r="L2" s="132"/>
      <c r="M2" s="134" t="s">
        <v>10</v>
      </c>
      <c r="N2" s="134"/>
      <c r="O2" s="4"/>
      <c r="P2" s="5"/>
      <c r="Q2" s="5"/>
      <c r="R2" s="5"/>
      <c r="S2" s="5"/>
      <c r="T2" s="5"/>
      <c r="U2" s="5"/>
      <c r="V2" s="5"/>
    </row>
    <row r="3" spans="1:22" ht="27.75" customHeight="1">
      <c r="A3" s="133"/>
      <c r="B3" s="132"/>
      <c r="C3" s="133"/>
      <c r="D3" s="132"/>
      <c r="E3" s="133"/>
      <c r="F3" s="132"/>
      <c r="G3" s="132"/>
      <c r="H3" s="132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3" t="s">
        <v>14</v>
      </c>
    </row>
    <row r="4" spans="1:22" ht="27.75" customHeight="1">
      <c r="A4" s="138">
        <v>1</v>
      </c>
      <c r="B4" s="139" t="s">
        <v>16</v>
      </c>
      <c r="C4" s="8" t="s">
        <v>17</v>
      </c>
      <c r="D4" s="7" t="s">
        <v>18</v>
      </c>
      <c r="E4" s="7" t="s">
        <v>19</v>
      </c>
      <c r="F4" s="140" t="s">
        <v>20</v>
      </c>
      <c r="G4" s="139" t="s">
        <v>21</v>
      </c>
      <c r="H4" s="9">
        <v>432</v>
      </c>
      <c r="I4" s="10">
        <v>44281</v>
      </c>
      <c r="J4" s="10">
        <v>44281</v>
      </c>
      <c r="K4" s="136" t="s">
        <v>22</v>
      </c>
      <c r="L4" s="7"/>
      <c r="M4" s="12">
        <v>0.5</v>
      </c>
      <c r="N4" s="13">
        <v>216</v>
      </c>
      <c r="O4" s="14"/>
    </row>
    <row r="5" spans="1:22" ht="27.75" customHeight="1">
      <c r="A5" s="138"/>
      <c r="B5" s="139"/>
      <c r="C5" s="8" t="s">
        <v>23</v>
      </c>
      <c r="D5" s="7" t="s">
        <v>18</v>
      </c>
      <c r="E5" s="7" t="s">
        <v>24</v>
      </c>
      <c r="F5" s="140"/>
      <c r="G5" s="139"/>
      <c r="H5" s="9">
        <v>432</v>
      </c>
      <c r="I5" s="10">
        <v>44281</v>
      </c>
      <c r="J5" s="10">
        <v>44281</v>
      </c>
      <c r="K5" s="136"/>
      <c r="L5" s="7"/>
      <c r="M5" s="12">
        <v>0.5</v>
      </c>
      <c r="N5" s="13">
        <v>216</v>
      </c>
      <c r="O5" s="14"/>
    </row>
    <row r="6" spans="1:22" ht="27.75" customHeight="1">
      <c r="A6" s="6">
        <v>2</v>
      </c>
      <c r="B6" s="7" t="s">
        <v>25</v>
      </c>
      <c r="C6" s="106" t="s">
        <v>26</v>
      </c>
      <c r="D6" s="7" t="s">
        <v>27</v>
      </c>
      <c r="E6" s="7" t="s">
        <v>28</v>
      </c>
      <c r="F6" s="16" t="s">
        <v>29</v>
      </c>
      <c r="G6" s="11" t="s">
        <v>30</v>
      </c>
      <c r="H6" s="9">
        <v>684</v>
      </c>
      <c r="I6" s="10">
        <v>44335</v>
      </c>
      <c r="J6" s="10">
        <v>44337</v>
      </c>
      <c r="K6" s="11" t="s">
        <v>31</v>
      </c>
      <c r="L6" s="111">
        <v>1896.06</v>
      </c>
      <c r="M6" s="17">
        <v>2.5</v>
      </c>
      <c r="N6" s="13">
        <v>1710</v>
      </c>
      <c r="O6" s="14"/>
    </row>
    <row r="7" spans="1:22" ht="56.45" customHeight="1">
      <c r="A7" s="6">
        <v>3</v>
      </c>
      <c r="B7" s="7" t="s">
        <v>16</v>
      </c>
      <c r="C7" s="106" t="s">
        <v>32</v>
      </c>
      <c r="D7" s="7" t="s">
        <v>33</v>
      </c>
      <c r="E7" s="7" t="s">
        <v>24</v>
      </c>
      <c r="F7" s="16" t="s">
        <v>34</v>
      </c>
      <c r="G7" s="11" t="s">
        <v>35</v>
      </c>
      <c r="H7" s="9">
        <v>432</v>
      </c>
      <c r="I7" s="10">
        <v>44316</v>
      </c>
      <c r="J7" s="10">
        <v>44316</v>
      </c>
      <c r="K7" s="11" t="s">
        <v>22</v>
      </c>
      <c r="L7" s="7"/>
      <c r="M7" s="12">
        <v>0.5</v>
      </c>
      <c r="N7" s="13">
        <v>216</v>
      </c>
      <c r="O7" s="14"/>
    </row>
    <row r="8" spans="1:22" ht="27.75" customHeight="1">
      <c r="A8" s="18"/>
      <c r="B8" s="18"/>
      <c r="C8" s="18"/>
      <c r="D8" s="18"/>
      <c r="E8" s="18"/>
      <c r="F8" s="18"/>
      <c r="G8" s="18"/>
      <c r="H8" s="18"/>
      <c r="I8" s="18"/>
      <c r="J8" s="137" t="s">
        <v>36</v>
      </c>
      <c r="K8" s="137"/>
      <c r="L8" s="19">
        <f>SUM(L6:L7)</f>
        <v>1896.06</v>
      </c>
      <c r="M8" s="20">
        <f>SUM(M4:M7)</f>
        <v>4</v>
      </c>
      <c r="N8" s="21">
        <f>SUM(N4:N7)</f>
        <v>2358</v>
      </c>
    </row>
  </sheetData>
  <mergeCells count="18">
    <mergeCell ref="K4:K5"/>
    <mergeCell ref="J8:K8"/>
    <mergeCell ref="A4:A5"/>
    <mergeCell ref="B4:B5"/>
    <mergeCell ref="F4:F5"/>
    <mergeCell ref="G4:G5"/>
    <mergeCell ref="A1:N1"/>
    <mergeCell ref="A2:A3"/>
    <mergeCell ref="B2:B3"/>
    <mergeCell ref="C2:C3"/>
    <mergeCell ref="D2:D3"/>
    <mergeCell ref="K2:L2"/>
    <mergeCell ref="M2:N2"/>
    <mergeCell ref="E2:E3"/>
    <mergeCell ref="F2:F3"/>
    <mergeCell ref="G2:G3"/>
    <mergeCell ref="H2:H3"/>
    <mergeCell ref="I2:J2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4"/>
  <sheetViews>
    <sheetView zoomScale="73" zoomScaleNormal="73" workbookViewId="0">
      <selection sqref="A1:N1"/>
    </sheetView>
  </sheetViews>
  <sheetFormatPr defaultRowHeight="14.25"/>
  <cols>
    <col min="1" max="1" width="2.875" style="1" customWidth="1"/>
    <col min="2" max="2" width="6.125" style="1" customWidth="1"/>
    <col min="3" max="3" width="22.125" style="1" customWidth="1"/>
    <col min="4" max="4" width="11.625" style="1" customWidth="1"/>
    <col min="5" max="5" width="9.375" style="1"/>
    <col min="6" max="6" width="16.125" style="1" customWidth="1"/>
    <col min="7" max="7" width="9.875" style="1"/>
    <col min="8" max="8" width="12.25" style="1" customWidth="1"/>
    <col min="9" max="9" width="8.25" style="1" customWidth="1"/>
    <col min="10" max="10" width="8.75" style="1" customWidth="1"/>
    <col min="11" max="11" width="8.5" style="1" customWidth="1"/>
    <col min="12" max="12" width="10.75" style="1" customWidth="1"/>
    <col min="13" max="13" width="5.75" style="1" customWidth="1"/>
    <col min="14" max="14" width="11.25" style="1" customWidth="1"/>
    <col min="15" max="15" width="19.125" style="1"/>
    <col min="16" max="22" width="9.375" style="1"/>
    <col min="23" max="1021" width="11.25" style="1"/>
  </cols>
  <sheetData>
    <row r="1" spans="1:22" s="1" customFormat="1" ht="18">
      <c r="A1" s="135" t="s">
        <v>610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22" ht="27.75" customHeight="1">
      <c r="A2" s="133" t="s">
        <v>0</v>
      </c>
      <c r="B2" s="132" t="s">
        <v>1</v>
      </c>
      <c r="C2" s="133" t="s">
        <v>2</v>
      </c>
      <c r="D2" s="132" t="s">
        <v>3</v>
      </c>
      <c r="E2" s="133" t="s">
        <v>4</v>
      </c>
      <c r="F2" s="132" t="s">
        <v>5</v>
      </c>
      <c r="G2" s="132" t="s">
        <v>6</v>
      </c>
      <c r="H2" s="132" t="s">
        <v>7</v>
      </c>
      <c r="I2" s="132" t="s">
        <v>8</v>
      </c>
      <c r="J2" s="132"/>
      <c r="K2" s="132" t="s">
        <v>9</v>
      </c>
      <c r="L2" s="132"/>
      <c r="M2" s="134" t="s">
        <v>10</v>
      </c>
      <c r="N2" s="134"/>
      <c r="O2" s="4"/>
      <c r="P2" s="5"/>
      <c r="Q2" s="5"/>
      <c r="R2" s="5"/>
      <c r="S2" s="5"/>
      <c r="T2" s="5"/>
      <c r="U2" s="5"/>
      <c r="V2" s="5"/>
    </row>
    <row r="3" spans="1:22" ht="27.75" customHeight="1">
      <c r="A3" s="133"/>
      <c r="B3" s="132"/>
      <c r="C3" s="133"/>
      <c r="D3" s="132"/>
      <c r="E3" s="133"/>
      <c r="F3" s="132"/>
      <c r="G3" s="132"/>
      <c r="H3" s="132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3" t="s">
        <v>14</v>
      </c>
    </row>
    <row r="4" spans="1:22" ht="20.100000000000001" customHeight="1">
      <c r="A4" s="138">
        <v>1</v>
      </c>
      <c r="B4" s="22" t="s">
        <v>37</v>
      </c>
      <c r="C4" s="8" t="s">
        <v>38</v>
      </c>
      <c r="D4" s="22" t="s">
        <v>39</v>
      </c>
      <c r="E4" s="22" t="s">
        <v>28</v>
      </c>
      <c r="F4" s="145" t="s">
        <v>40</v>
      </c>
      <c r="G4" s="136" t="s">
        <v>41</v>
      </c>
      <c r="H4" s="9">
        <v>684</v>
      </c>
      <c r="I4" s="141">
        <v>44354</v>
      </c>
      <c r="J4" s="141">
        <v>44359</v>
      </c>
      <c r="K4" s="136" t="s">
        <v>42</v>
      </c>
      <c r="L4" s="9"/>
      <c r="M4" s="7">
        <v>5.5</v>
      </c>
      <c r="N4" s="23">
        <v>3762</v>
      </c>
    </row>
    <row r="5" spans="1:22" ht="15.4" customHeight="1">
      <c r="A5" s="138"/>
      <c r="B5" s="22" t="s">
        <v>43</v>
      </c>
      <c r="C5" s="8" t="s">
        <v>44</v>
      </c>
      <c r="D5" s="22" t="s">
        <v>45</v>
      </c>
      <c r="E5" s="22">
        <v>29998</v>
      </c>
      <c r="F5" s="145"/>
      <c r="G5" s="136"/>
      <c r="H5" s="9">
        <v>432</v>
      </c>
      <c r="I5" s="141"/>
      <c r="J5" s="141"/>
      <c r="K5" s="136"/>
      <c r="L5" s="9"/>
      <c r="M5" s="7">
        <v>5.5</v>
      </c>
      <c r="N5" s="23">
        <v>2376</v>
      </c>
    </row>
    <row r="6" spans="1:22">
      <c r="A6" s="138"/>
      <c r="B6" s="22" t="s">
        <v>43</v>
      </c>
      <c r="C6" s="8" t="s">
        <v>46</v>
      </c>
      <c r="D6" s="22" t="s">
        <v>45</v>
      </c>
      <c r="E6" s="22" t="s">
        <v>47</v>
      </c>
      <c r="F6" s="145"/>
      <c r="G6" s="136"/>
      <c r="H6" s="9">
        <v>432</v>
      </c>
      <c r="I6" s="141"/>
      <c r="J6" s="141"/>
      <c r="K6" s="141"/>
      <c r="L6" s="24"/>
      <c r="M6" s="7">
        <v>5.5</v>
      </c>
      <c r="N6" s="9">
        <v>2376</v>
      </c>
    </row>
    <row r="7" spans="1:22">
      <c r="A7" s="138"/>
      <c r="B7" s="22" t="s">
        <v>43</v>
      </c>
      <c r="C7" s="8" t="s">
        <v>48</v>
      </c>
      <c r="D7" s="22" t="s">
        <v>45</v>
      </c>
      <c r="E7" s="22" t="s">
        <v>49</v>
      </c>
      <c r="F7" s="145"/>
      <c r="G7" s="136"/>
      <c r="H7" s="9">
        <v>432</v>
      </c>
      <c r="I7" s="141"/>
      <c r="J7" s="141"/>
      <c r="K7" s="141"/>
      <c r="L7" s="9"/>
      <c r="M7" s="7">
        <v>5.5</v>
      </c>
      <c r="N7" s="9">
        <v>2376</v>
      </c>
    </row>
    <row r="8" spans="1:22">
      <c r="A8" s="142">
        <v>2</v>
      </c>
      <c r="B8" s="143" t="s">
        <v>50</v>
      </c>
      <c r="C8" s="8" t="s">
        <v>51</v>
      </c>
      <c r="D8" s="22" t="s">
        <v>45</v>
      </c>
      <c r="E8" s="22" t="s">
        <v>52</v>
      </c>
      <c r="F8" s="144" t="s">
        <v>53</v>
      </c>
      <c r="G8" s="139" t="s">
        <v>54</v>
      </c>
      <c r="H8" s="9">
        <v>432</v>
      </c>
      <c r="I8" s="141">
        <v>44360</v>
      </c>
      <c r="J8" s="141">
        <v>44362</v>
      </c>
      <c r="K8" s="139" t="s">
        <v>55</v>
      </c>
      <c r="L8" s="9">
        <v>1369</v>
      </c>
      <c r="M8" s="7">
        <v>2.5</v>
      </c>
      <c r="N8" s="9">
        <v>1080</v>
      </c>
    </row>
    <row r="9" spans="1:22">
      <c r="A9" s="142"/>
      <c r="B9" s="143"/>
      <c r="C9" s="8" t="s">
        <v>56</v>
      </c>
      <c r="D9" s="22" t="s">
        <v>57</v>
      </c>
      <c r="E9" s="22" t="s">
        <v>58</v>
      </c>
      <c r="F9" s="144"/>
      <c r="G9" s="139"/>
      <c r="H9" s="9">
        <v>432</v>
      </c>
      <c r="I9" s="141"/>
      <c r="J9" s="141"/>
      <c r="K9" s="141"/>
      <c r="L9" s="9">
        <v>1369</v>
      </c>
      <c r="M9" s="7">
        <v>2.5</v>
      </c>
      <c r="N9" s="9">
        <v>1080</v>
      </c>
    </row>
    <row r="10" spans="1:22" ht="16.5">
      <c r="A10" s="26">
        <v>3</v>
      </c>
      <c r="B10" s="22" t="s">
        <v>16</v>
      </c>
      <c r="C10" s="8" t="s">
        <v>17</v>
      </c>
      <c r="D10" s="22" t="s">
        <v>45</v>
      </c>
      <c r="E10" s="22" t="s">
        <v>19</v>
      </c>
      <c r="F10" s="25" t="s">
        <v>59</v>
      </c>
      <c r="G10" s="7" t="s">
        <v>60</v>
      </c>
      <c r="H10" s="9">
        <v>432</v>
      </c>
      <c r="I10" s="10">
        <v>44352</v>
      </c>
      <c r="J10" s="10">
        <v>44356</v>
      </c>
      <c r="K10" s="7" t="s">
        <v>61</v>
      </c>
      <c r="L10" s="9"/>
      <c r="M10" s="7">
        <v>2.5</v>
      </c>
      <c r="N10" s="9">
        <v>1080</v>
      </c>
    </row>
    <row r="11" spans="1:22" ht="14.85" customHeight="1">
      <c r="A11" s="142">
        <v>4</v>
      </c>
      <c r="B11" s="143" t="s">
        <v>50</v>
      </c>
      <c r="C11" s="8" t="s">
        <v>62</v>
      </c>
      <c r="D11" s="22" t="s">
        <v>45</v>
      </c>
      <c r="E11" s="22" t="s">
        <v>63</v>
      </c>
      <c r="F11" s="145" t="s">
        <v>64</v>
      </c>
      <c r="G11" s="139" t="s">
        <v>65</v>
      </c>
      <c r="H11" s="9">
        <v>432</v>
      </c>
      <c r="I11" s="141">
        <v>44367</v>
      </c>
      <c r="J11" s="141">
        <v>44372</v>
      </c>
      <c r="K11" s="7" t="s">
        <v>55</v>
      </c>
      <c r="L11" s="9">
        <v>1199.08</v>
      </c>
      <c r="M11" s="7">
        <v>5.5</v>
      </c>
      <c r="N11" s="9">
        <v>2376</v>
      </c>
    </row>
    <row r="12" spans="1:22">
      <c r="A12" s="142"/>
      <c r="B12" s="143"/>
      <c r="C12" s="8" t="s">
        <v>66</v>
      </c>
      <c r="D12" s="22" t="s">
        <v>45</v>
      </c>
      <c r="E12" s="22" t="s">
        <v>67</v>
      </c>
      <c r="F12" s="145"/>
      <c r="G12" s="139"/>
      <c r="H12" s="9">
        <v>432</v>
      </c>
      <c r="I12" s="141"/>
      <c r="J12" s="141"/>
      <c r="K12" s="7" t="s">
        <v>55</v>
      </c>
      <c r="L12" s="9">
        <v>1199.08</v>
      </c>
      <c r="M12" s="7">
        <v>5.5</v>
      </c>
      <c r="N12" s="9">
        <v>2376</v>
      </c>
    </row>
    <row r="13" spans="1:22">
      <c r="A13" s="142">
        <v>5</v>
      </c>
      <c r="B13" s="143" t="s">
        <v>68</v>
      </c>
      <c r="C13" s="8" t="s">
        <v>69</v>
      </c>
      <c r="D13" s="22" t="s">
        <v>27</v>
      </c>
      <c r="E13" s="22" t="s">
        <v>70</v>
      </c>
      <c r="F13" s="144" t="s">
        <v>71</v>
      </c>
      <c r="G13" s="139" t="s">
        <v>72</v>
      </c>
      <c r="H13" s="9">
        <v>684</v>
      </c>
      <c r="I13" s="141">
        <v>44368</v>
      </c>
      <c r="J13" s="141">
        <v>44372</v>
      </c>
      <c r="K13" s="139" t="s">
        <v>61</v>
      </c>
      <c r="L13" s="9"/>
      <c r="M13" s="7">
        <v>4.5</v>
      </c>
      <c r="N13" s="9">
        <v>3078</v>
      </c>
    </row>
    <row r="14" spans="1:22">
      <c r="A14" s="142"/>
      <c r="B14" s="143"/>
      <c r="C14" s="8" t="s">
        <v>73</v>
      </c>
      <c r="D14" s="22" t="s">
        <v>45</v>
      </c>
      <c r="E14" s="22" t="s">
        <v>74</v>
      </c>
      <c r="F14" s="144"/>
      <c r="G14" s="139"/>
      <c r="H14" s="9">
        <v>432</v>
      </c>
      <c r="I14" s="141"/>
      <c r="J14" s="141"/>
      <c r="K14" s="141"/>
      <c r="L14" s="9"/>
      <c r="M14" s="7">
        <v>4.5</v>
      </c>
      <c r="N14" s="9">
        <v>1944</v>
      </c>
    </row>
    <row r="15" spans="1:22" ht="19.149999999999999" customHeight="1">
      <c r="A15" s="142">
        <v>6</v>
      </c>
      <c r="B15" s="143" t="s">
        <v>50</v>
      </c>
      <c r="C15" s="8" t="s">
        <v>62</v>
      </c>
      <c r="D15" s="22" t="s">
        <v>45</v>
      </c>
      <c r="E15" s="22" t="s">
        <v>63</v>
      </c>
      <c r="F15" s="145" t="s">
        <v>75</v>
      </c>
      <c r="G15" s="139" t="s">
        <v>76</v>
      </c>
      <c r="H15" s="9">
        <v>432</v>
      </c>
      <c r="I15" s="141">
        <v>44346</v>
      </c>
      <c r="J15" s="141">
        <v>44351</v>
      </c>
      <c r="K15" s="7" t="s">
        <v>77</v>
      </c>
      <c r="L15" s="9">
        <f>564.4+36.06+478.79+32.5</f>
        <v>1111.75</v>
      </c>
      <c r="M15" s="7">
        <v>5.5</v>
      </c>
      <c r="N15" s="9">
        <v>2376</v>
      </c>
    </row>
    <row r="16" spans="1:22" ht="24.95" customHeight="1">
      <c r="A16" s="142"/>
      <c r="B16" s="143"/>
      <c r="C16" s="8" t="s">
        <v>66</v>
      </c>
      <c r="D16" s="22" t="s">
        <v>45</v>
      </c>
      <c r="E16" s="22" t="s">
        <v>67</v>
      </c>
      <c r="F16" s="145"/>
      <c r="G16" s="139"/>
      <c r="H16" s="9">
        <v>432</v>
      </c>
      <c r="I16" s="141"/>
      <c r="J16" s="141"/>
      <c r="K16" s="7" t="s">
        <v>77</v>
      </c>
      <c r="L16" s="9">
        <f>564.4+36.06+478.79+32.5</f>
        <v>1111.75</v>
      </c>
      <c r="M16" s="7">
        <v>5.5</v>
      </c>
      <c r="N16" s="9">
        <v>2376</v>
      </c>
    </row>
    <row r="17" spans="1:14">
      <c r="A17" s="27"/>
      <c r="B17" s="28"/>
      <c r="C17" s="28"/>
      <c r="D17" s="28"/>
      <c r="E17" s="28"/>
      <c r="F17" s="28"/>
      <c r="G17" s="28"/>
      <c r="H17" s="29"/>
      <c r="I17" s="28"/>
      <c r="J17" s="28"/>
      <c r="K17" s="30"/>
      <c r="L17" s="30"/>
      <c r="M17" s="30"/>
      <c r="N17" s="30">
        <v>0</v>
      </c>
    </row>
    <row r="18" spans="1:14" ht="16.5">
      <c r="A18" s="18"/>
      <c r="B18" s="31"/>
      <c r="C18" s="31"/>
      <c r="D18" s="31"/>
      <c r="E18" s="31"/>
      <c r="F18" s="31"/>
      <c r="G18" s="32"/>
      <c r="H18" s="31"/>
      <c r="I18" s="31"/>
      <c r="J18" s="31"/>
      <c r="K18" s="33" t="s">
        <v>78</v>
      </c>
      <c r="L18" s="34">
        <f>SUM(L4:L17)</f>
        <v>7359.66</v>
      </c>
      <c r="M18" s="35">
        <f>SUM(M4:M17)</f>
        <v>60.5</v>
      </c>
      <c r="N18" s="36">
        <f>SUM(N4:N17)</f>
        <v>28656</v>
      </c>
    </row>
    <row r="23" spans="1:14">
      <c r="N23" s="123"/>
    </row>
    <row r="24" spans="1:14">
      <c r="N24" s="123"/>
    </row>
  </sheetData>
  <mergeCells count="44">
    <mergeCell ref="I15:I16"/>
    <mergeCell ref="J15:J16"/>
    <mergeCell ref="A15:A16"/>
    <mergeCell ref="B15:B16"/>
    <mergeCell ref="F15:F16"/>
    <mergeCell ref="G15:G16"/>
    <mergeCell ref="K13:K14"/>
    <mergeCell ref="A11:A12"/>
    <mergeCell ref="B11:B12"/>
    <mergeCell ref="F11:F12"/>
    <mergeCell ref="G11:G12"/>
    <mergeCell ref="I11:I12"/>
    <mergeCell ref="J11:J12"/>
    <mergeCell ref="A13:A14"/>
    <mergeCell ref="B13:B14"/>
    <mergeCell ref="F13:F14"/>
    <mergeCell ref="G13:G14"/>
    <mergeCell ref="I13:I14"/>
    <mergeCell ref="J13:J14"/>
    <mergeCell ref="J4:J7"/>
    <mergeCell ref="K4:K7"/>
    <mergeCell ref="A8:A9"/>
    <mergeCell ref="B8:B9"/>
    <mergeCell ref="F8:F9"/>
    <mergeCell ref="G8:G9"/>
    <mergeCell ref="I8:I9"/>
    <mergeCell ref="J8:J9"/>
    <mergeCell ref="K8:K9"/>
    <mergeCell ref="A4:A7"/>
    <mergeCell ref="F4:F7"/>
    <mergeCell ref="G4:G7"/>
    <mergeCell ref="I4:I7"/>
    <mergeCell ref="A1:N1"/>
    <mergeCell ref="A2:A3"/>
    <mergeCell ref="B2:B3"/>
    <mergeCell ref="C2:C3"/>
    <mergeCell ref="D2:D3"/>
    <mergeCell ref="K2:L2"/>
    <mergeCell ref="M2:N2"/>
    <mergeCell ref="E2:E3"/>
    <mergeCell ref="F2:F3"/>
    <mergeCell ref="G2:G3"/>
    <mergeCell ref="H2:H3"/>
    <mergeCell ref="I2:J2"/>
  </mergeCells>
  <pageMargins left="0.25" right="0.25" top="0.75" bottom="0.75" header="0.3" footer="0.3"/>
  <pageSetup paperSize="9" scale="80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5"/>
  <sheetViews>
    <sheetView zoomScale="80" zoomScaleNormal="80" workbookViewId="0">
      <selection sqref="A1:N1"/>
    </sheetView>
  </sheetViews>
  <sheetFormatPr defaultRowHeight="14.25"/>
  <cols>
    <col min="1" max="1" width="3.125" style="1" customWidth="1"/>
    <col min="2" max="2" width="10.5" style="1" customWidth="1"/>
    <col min="3" max="3" width="25.375" style="1" customWidth="1"/>
    <col min="4" max="4" width="10.625" style="1" customWidth="1"/>
    <col min="5" max="5" width="9.5" style="1" customWidth="1"/>
    <col min="6" max="6" width="16.875" style="1" customWidth="1"/>
    <col min="7" max="7" width="9.875" style="1" customWidth="1"/>
    <col min="8" max="8" width="9.5" style="1"/>
    <col min="9" max="10" width="8.25" style="1" customWidth="1"/>
    <col min="11" max="11" width="9.625" style="1" customWidth="1"/>
    <col min="12" max="12" width="11.125" style="1" customWidth="1"/>
    <col min="13" max="13" width="6.375" style="1" customWidth="1"/>
    <col min="14" max="14" width="10.125" style="1" customWidth="1"/>
    <col min="15" max="1021" width="11.25" style="1"/>
  </cols>
  <sheetData>
    <row r="1" spans="1:14" s="1" customFormat="1" ht="18">
      <c r="A1" s="135" t="s">
        <v>611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ht="14.85" customHeight="1">
      <c r="A2" s="133" t="s">
        <v>0</v>
      </c>
      <c r="B2" s="132" t="s">
        <v>1</v>
      </c>
      <c r="C2" s="133" t="s">
        <v>2</v>
      </c>
      <c r="D2" s="132" t="s">
        <v>3</v>
      </c>
      <c r="E2" s="133" t="s">
        <v>4</v>
      </c>
      <c r="F2" s="132" t="s">
        <v>5</v>
      </c>
      <c r="G2" s="132" t="s">
        <v>6</v>
      </c>
      <c r="H2" s="146" t="s">
        <v>7</v>
      </c>
      <c r="I2" s="132" t="s">
        <v>8</v>
      </c>
      <c r="J2" s="132"/>
      <c r="K2" s="132" t="s">
        <v>9</v>
      </c>
      <c r="L2" s="132"/>
      <c r="M2" s="134" t="s">
        <v>10</v>
      </c>
      <c r="N2" s="134"/>
    </row>
    <row r="3" spans="1:14" ht="36.4" customHeight="1">
      <c r="A3" s="133"/>
      <c r="B3" s="133"/>
      <c r="C3" s="133"/>
      <c r="D3" s="133"/>
      <c r="E3" s="133"/>
      <c r="F3" s="133"/>
      <c r="G3" s="133"/>
      <c r="H3" s="133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3" t="s">
        <v>14</v>
      </c>
    </row>
    <row r="4" spans="1:14" ht="27">
      <c r="A4" s="22">
        <v>1</v>
      </c>
      <c r="B4" s="22" t="s">
        <v>16</v>
      </c>
      <c r="C4" s="8" t="s">
        <v>79</v>
      </c>
      <c r="D4" s="22" t="s">
        <v>80</v>
      </c>
      <c r="E4" s="22" t="s">
        <v>81</v>
      </c>
      <c r="F4" s="37" t="s">
        <v>20</v>
      </c>
      <c r="G4" s="37" t="s">
        <v>82</v>
      </c>
      <c r="H4" s="38">
        <v>432</v>
      </c>
      <c r="I4" s="39">
        <v>44378</v>
      </c>
      <c r="J4" s="39">
        <v>44379</v>
      </c>
      <c r="K4" s="40" t="s">
        <v>31</v>
      </c>
      <c r="L4" s="38">
        <v>1873</v>
      </c>
      <c r="M4" s="41">
        <v>1.5</v>
      </c>
      <c r="N4" s="42">
        <v>648</v>
      </c>
    </row>
    <row r="5" spans="1:14" ht="14.85" customHeight="1">
      <c r="A5" s="143">
        <v>2</v>
      </c>
      <c r="B5" s="22" t="s">
        <v>37</v>
      </c>
      <c r="C5" s="8" t="s">
        <v>38</v>
      </c>
      <c r="D5" s="22" t="s">
        <v>27</v>
      </c>
      <c r="E5" s="22" t="s">
        <v>28</v>
      </c>
      <c r="F5" s="149" t="s">
        <v>83</v>
      </c>
      <c r="G5" s="149" t="s">
        <v>84</v>
      </c>
      <c r="H5" s="38">
        <v>684</v>
      </c>
      <c r="I5" s="147">
        <v>44382</v>
      </c>
      <c r="J5" s="147">
        <v>44387</v>
      </c>
      <c r="K5" s="148" t="s">
        <v>61</v>
      </c>
      <c r="L5" s="43"/>
      <c r="M5" s="41">
        <v>5.5</v>
      </c>
      <c r="N5" s="44">
        <v>3762</v>
      </c>
    </row>
    <row r="6" spans="1:14">
      <c r="A6" s="143"/>
      <c r="B6" s="22" t="s">
        <v>43</v>
      </c>
      <c r="C6" s="8" t="s">
        <v>44</v>
      </c>
      <c r="D6" s="22" t="s">
        <v>80</v>
      </c>
      <c r="E6" s="22">
        <v>29998</v>
      </c>
      <c r="F6" s="149"/>
      <c r="G6" s="149"/>
      <c r="H6" s="38">
        <v>432</v>
      </c>
      <c r="I6" s="147"/>
      <c r="J6" s="147"/>
      <c r="K6" s="147"/>
      <c r="L6" s="43"/>
      <c r="M6" s="41">
        <v>5.5</v>
      </c>
      <c r="N6" s="44">
        <v>2376</v>
      </c>
    </row>
    <row r="7" spans="1:14">
      <c r="A7" s="143"/>
      <c r="B7" s="22" t="s">
        <v>43</v>
      </c>
      <c r="C7" s="8" t="s">
        <v>46</v>
      </c>
      <c r="D7" s="22" t="s">
        <v>80</v>
      </c>
      <c r="E7" s="22" t="s">
        <v>47</v>
      </c>
      <c r="F7" s="149"/>
      <c r="G7" s="149"/>
      <c r="H7" s="38">
        <v>432</v>
      </c>
      <c r="I7" s="147"/>
      <c r="J7" s="147"/>
      <c r="K7" s="147"/>
      <c r="L7" s="45"/>
      <c r="M7" s="41">
        <v>5.5</v>
      </c>
      <c r="N7" s="38">
        <v>2376</v>
      </c>
    </row>
    <row r="8" spans="1:14">
      <c r="A8" s="143"/>
      <c r="B8" s="22" t="s">
        <v>43</v>
      </c>
      <c r="C8" s="8" t="s">
        <v>48</v>
      </c>
      <c r="D8" s="22" t="s">
        <v>80</v>
      </c>
      <c r="E8" s="22" t="s">
        <v>49</v>
      </c>
      <c r="F8" s="149"/>
      <c r="G8" s="149"/>
      <c r="H8" s="38">
        <v>432</v>
      </c>
      <c r="I8" s="147"/>
      <c r="J8" s="147"/>
      <c r="K8" s="147"/>
      <c r="L8" s="43"/>
      <c r="M8" s="41">
        <v>5.5</v>
      </c>
      <c r="N8" s="38">
        <v>2376</v>
      </c>
    </row>
    <row r="9" spans="1:14">
      <c r="A9" s="46">
        <v>3</v>
      </c>
      <c r="B9" s="46" t="s">
        <v>16</v>
      </c>
      <c r="C9" s="47" t="s">
        <v>85</v>
      </c>
      <c r="D9" s="46" t="s">
        <v>86</v>
      </c>
      <c r="E9" s="46" t="s">
        <v>87</v>
      </c>
      <c r="F9" s="46" t="s">
        <v>88</v>
      </c>
      <c r="G9" s="46" t="s">
        <v>89</v>
      </c>
      <c r="H9" s="44">
        <v>432</v>
      </c>
      <c r="I9" s="48">
        <v>44203</v>
      </c>
      <c r="J9" s="48">
        <v>44234</v>
      </c>
      <c r="K9" s="48" t="s">
        <v>90</v>
      </c>
      <c r="L9" s="46"/>
      <c r="M9" s="49">
        <v>1.5</v>
      </c>
      <c r="N9" s="44">
        <v>648</v>
      </c>
    </row>
    <row r="10" spans="1:14">
      <c r="A10" s="143">
        <v>4</v>
      </c>
      <c r="B10" s="143" t="s">
        <v>50</v>
      </c>
      <c r="C10" s="47" t="s">
        <v>91</v>
      </c>
      <c r="D10" s="46" t="s">
        <v>80</v>
      </c>
      <c r="E10" s="50">
        <v>1229774</v>
      </c>
      <c r="F10" s="143" t="s">
        <v>92</v>
      </c>
      <c r="G10" s="143" t="s">
        <v>93</v>
      </c>
      <c r="H10" s="44">
        <v>432</v>
      </c>
      <c r="I10" s="147">
        <v>44507</v>
      </c>
      <c r="J10" s="147" t="s">
        <v>94</v>
      </c>
      <c r="K10" s="147" t="s">
        <v>95</v>
      </c>
      <c r="L10" s="38">
        <f>776.06+760.99</f>
        <v>1537.05</v>
      </c>
      <c r="M10" s="49">
        <v>5.5</v>
      </c>
      <c r="N10" s="38">
        <f>H10*M10</f>
        <v>2376</v>
      </c>
    </row>
    <row r="11" spans="1:14">
      <c r="A11" s="143"/>
      <c r="B11" s="143"/>
      <c r="C11" s="8" t="s">
        <v>66</v>
      </c>
      <c r="D11" s="22" t="s">
        <v>80</v>
      </c>
      <c r="E11" s="22" t="s">
        <v>67</v>
      </c>
      <c r="F11" s="143"/>
      <c r="G11" s="143"/>
      <c r="H11" s="44">
        <v>432</v>
      </c>
      <c r="I11" s="147"/>
      <c r="J11" s="147"/>
      <c r="K11" s="147"/>
      <c r="L11" s="38">
        <f>776.06+760.99</f>
        <v>1537.05</v>
      </c>
      <c r="M11" s="49">
        <v>5.5</v>
      </c>
      <c r="N11" s="38">
        <f>H11*M11</f>
        <v>2376</v>
      </c>
    </row>
    <row r="12" spans="1:14">
      <c r="A12" s="143">
        <v>5</v>
      </c>
      <c r="B12" s="143" t="s">
        <v>50</v>
      </c>
      <c r="C12" s="47" t="s">
        <v>62</v>
      </c>
      <c r="D12" s="143" t="s">
        <v>80</v>
      </c>
      <c r="E12" s="22" t="s">
        <v>63</v>
      </c>
      <c r="F12" s="143" t="s">
        <v>96</v>
      </c>
      <c r="G12" s="143" t="s">
        <v>97</v>
      </c>
      <c r="H12" s="44">
        <v>432</v>
      </c>
      <c r="I12" s="147" t="s">
        <v>98</v>
      </c>
      <c r="J12" s="147" t="s">
        <v>99</v>
      </c>
      <c r="K12" s="147" t="s">
        <v>90</v>
      </c>
      <c r="L12" s="46"/>
      <c r="M12" s="49">
        <v>3.5</v>
      </c>
      <c r="N12" s="38">
        <f>H12*M12</f>
        <v>1512</v>
      </c>
    </row>
    <row r="13" spans="1:14">
      <c r="A13" s="143"/>
      <c r="B13" s="143"/>
      <c r="C13" s="8" t="s">
        <v>66</v>
      </c>
      <c r="D13" s="143"/>
      <c r="E13" s="22" t="s">
        <v>67</v>
      </c>
      <c r="F13" s="143"/>
      <c r="G13" s="143"/>
      <c r="H13" s="44">
        <v>432</v>
      </c>
      <c r="I13" s="147"/>
      <c r="J13" s="147"/>
      <c r="K13" s="147"/>
      <c r="L13" s="46"/>
      <c r="M13" s="49">
        <v>3.5</v>
      </c>
      <c r="N13" s="38">
        <f>H13*M13</f>
        <v>1512</v>
      </c>
    </row>
    <row r="14" spans="1:14">
      <c r="A14" s="143">
        <v>6</v>
      </c>
      <c r="B14" s="143" t="s">
        <v>68</v>
      </c>
      <c r="C14" s="8" t="s">
        <v>69</v>
      </c>
      <c r="D14" s="22" t="s">
        <v>27</v>
      </c>
      <c r="E14" s="22" t="s">
        <v>70</v>
      </c>
      <c r="F14" s="143" t="s">
        <v>100</v>
      </c>
      <c r="G14" s="143" t="s">
        <v>101</v>
      </c>
      <c r="H14" s="38">
        <v>684</v>
      </c>
      <c r="I14" s="147">
        <v>44537</v>
      </c>
      <c r="J14" s="147" t="s">
        <v>94</v>
      </c>
      <c r="K14" s="147" t="s">
        <v>102</v>
      </c>
      <c r="L14" s="46"/>
      <c r="M14" s="49">
        <v>4.5</v>
      </c>
      <c r="N14" s="38">
        <f>H14*M14</f>
        <v>3078</v>
      </c>
    </row>
    <row r="15" spans="1:14">
      <c r="A15" s="143"/>
      <c r="B15" s="143"/>
      <c r="C15" s="8" t="s">
        <v>73</v>
      </c>
      <c r="D15" s="22" t="s">
        <v>80</v>
      </c>
      <c r="E15" s="22" t="s">
        <v>74</v>
      </c>
      <c r="F15" s="143"/>
      <c r="G15" s="143"/>
      <c r="H15" s="38">
        <v>432</v>
      </c>
      <c r="I15" s="147"/>
      <c r="J15" s="147"/>
      <c r="K15" s="147"/>
      <c r="L15" s="46"/>
      <c r="M15" s="49">
        <v>4.5</v>
      </c>
      <c r="N15" s="44">
        <v>2160</v>
      </c>
    </row>
    <row r="16" spans="1:14" ht="14.85" customHeight="1">
      <c r="A16" s="143">
        <v>7</v>
      </c>
      <c r="B16" s="51" t="s">
        <v>103</v>
      </c>
      <c r="C16" s="47" t="s">
        <v>104</v>
      </c>
      <c r="D16" s="46" t="s">
        <v>86</v>
      </c>
      <c r="E16" s="46" t="s">
        <v>105</v>
      </c>
      <c r="F16" s="150" t="s">
        <v>106</v>
      </c>
      <c r="G16" s="143" t="s">
        <v>84</v>
      </c>
      <c r="H16" s="44">
        <v>432</v>
      </c>
      <c r="I16" s="147">
        <v>44405</v>
      </c>
      <c r="J16" s="147">
        <v>44407</v>
      </c>
      <c r="K16" s="147" t="s">
        <v>90</v>
      </c>
      <c r="L16" s="46"/>
      <c r="M16" s="49">
        <v>2.5</v>
      </c>
      <c r="N16" s="44">
        <v>1350</v>
      </c>
    </row>
    <row r="17" spans="1:14">
      <c r="A17" s="143"/>
      <c r="B17" s="51" t="s">
        <v>103</v>
      </c>
      <c r="C17" s="47" t="s">
        <v>107</v>
      </c>
      <c r="D17" s="46" t="s">
        <v>86</v>
      </c>
      <c r="E17" s="46" t="s">
        <v>108</v>
      </c>
      <c r="F17" s="150"/>
      <c r="G17" s="143"/>
      <c r="H17" s="44">
        <v>432</v>
      </c>
      <c r="I17" s="147"/>
      <c r="J17" s="147"/>
      <c r="K17" s="147"/>
      <c r="L17" s="46"/>
      <c r="M17" s="49">
        <v>2.5</v>
      </c>
      <c r="N17" s="44">
        <v>1350</v>
      </c>
    </row>
    <row r="18" spans="1:14">
      <c r="A18" s="143"/>
      <c r="B18" s="53" t="s">
        <v>109</v>
      </c>
      <c r="C18" s="47" t="s">
        <v>110</v>
      </c>
      <c r="D18" s="46" t="s">
        <v>111</v>
      </c>
      <c r="E18" s="46" t="s">
        <v>112</v>
      </c>
      <c r="F18" s="150"/>
      <c r="G18" s="143"/>
      <c r="H18" s="44">
        <v>432</v>
      </c>
      <c r="I18" s="147"/>
      <c r="J18" s="147"/>
      <c r="K18" s="147"/>
      <c r="L18" s="46"/>
      <c r="M18" s="49">
        <v>2.5</v>
      </c>
      <c r="N18" s="44">
        <v>1350</v>
      </c>
    </row>
    <row r="19" spans="1:14" ht="19.149999999999999" customHeight="1">
      <c r="A19" s="143"/>
      <c r="B19" s="53" t="s">
        <v>109</v>
      </c>
      <c r="C19" s="47" t="s">
        <v>113</v>
      </c>
      <c r="D19" s="46" t="s">
        <v>111</v>
      </c>
      <c r="E19" s="46" t="s">
        <v>114</v>
      </c>
      <c r="F19" s="150"/>
      <c r="G19" s="143"/>
      <c r="H19" s="44">
        <v>432</v>
      </c>
      <c r="I19" s="147"/>
      <c r="J19" s="147"/>
      <c r="K19" s="147"/>
      <c r="L19" s="46"/>
      <c r="M19" s="49">
        <v>2.5</v>
      </c>
      <c r="N19" s="44">
        <v>1350</v>
      </c>
    </row>
    <row r="20" spans="1:14">
      <c r="A20" s="143">
        <v>8</v>
      </c>
      <c r="B20" s="143" t="s">
        <v>50</v>
      </c>
      <c r="C20" s="8" t="s">
        <v>51</v>
      </c>
      <c r="D20" s="22" t="s">
        <v>80</v>
      </c>
      <c r="E20" s="22" t="s">
        <v>52</v>
      </c>
      <c r="F20" s="143" t="s">
        <v>115</v>
      </c>
      <c r="G20" s="143" t="s">
        <v>60</v>
      </c>
      <c r="H20" s="44">
        <v>432</v>
      </c>
      <c r="I20" s="147">
        <v>44235</v>
      </c>
      <c r="J20" s="147">
        <v>44355</v>
      </c>
      <c r="K20" s="147" t="s">
        <v>31</v>
      </c>
      <c r="L20" s="44">
        <v>1419.86</v>
      </c>
      <c r="M20" s="49">
        <v>4.5</v>
      </c>
      <c r="N20" s="38">
        <f>H20*M20</f>
        <v>1944</v>
      </c>
    </row>
    <row r="21" spans="1:14">
      <c r="A21" s="143"/>
      <c r="B21" s="143"/>
      <c r="C21" s="8" t="s">
        <v>56</v>
      </c>
      <c r="D21" s="22" t="s">
        <v>57</v>
      </c>
      <c r="E21" s="22" t="s">
        <v>58</v>
      </c>
      <c r="F21" s="143"/>
      <c r="G21" s="143"/>
      <c r="H21" s="44">
        <v>432</v>
      </c>
      <c r="I21" s="147"/>
      <c r="J21" s="147"/>
      <c r="K21" s="147"/>
      <c r="L21" s="44">
        <v>1419.86</v>
      </c>
      <c r="M21" s="49">
        <v>4.5</v>
      </c>
      <c r="N21" s="38">
        <f>H21*M21</f>
        <v>1944</v>
      </c>
    </row>
    <row r="22" spans="1:14" ht="14.85" customHeight="1">
      <c r="A22" s="143">
        <v>9</v>
      </c>
      <c r="B22" s="46" t="s">
        <v>116</v>
      </c>
      <c r="C22" s="47" t="s">
        <v>117</v>
      </c>
      <c r="D22" s="46" t="s">
        <v>118</v>
      </c>
      <c r="E22" s="54">
        <v>27740</v>
      </c>
      <c r="F22" s="149" t="s">
        <v>119</v>
      </c>
      <c r="G22" s="149" t="s">
        <v>35</v>
      </c>
      <c r="H22" s="44">
        <v>432</v>
      </c>
      <c r="I22" s="147">
        <v>44404</v>
      </c>
      <c r="J22" s="147">
        <v>44404</v>
      </c>
      <c r="K22" s="148" t="s">
        <v>120</v>
      </c>
      <c r="L22" s="55"/>
      <c r="M22" s="55">
        <v>0.5</v>
      </c>
      <c r="N22" s="56">
        <v>216</v>
      </c>
    </row>
    <row r="23" spans="1:14" ht="15">
      <c r="A23" s="143"/>
      <c r="B23" s="46" t="s">
        <v>16</v>
      </c>
      <c r="C23" s="47" t="s">
        <v>121</v>
      </c>
      <c r="D23" s="46" t="s">
        <v>122</v>
      </c>
      <c r="E23" s="54" t="s">
        <v>123</v>
      </c>
      <c r="F23" s="149"/>
      <c r="G23" s="149"/>
      <c r="H23" s="44">
        <v>432</v>
      </c>
      <c r="I23" s="147"/>
      <c r="J23" s="147"/>
      <c r="K23" s="147"/>
      <c r="L23" s="55"/>
      <c r="M23" s="55">
        <v>0.5</v>
      </c>
      <c r="N23" s="56">
        <v>216</v>
      </c>
    </row>
    <row r="24" spans="1:14" ht="15">
      <c r="A24" s="143"/>
      <c r="B24" s="46" t="s">
        <v>124</v>
      </c>
      <c r="C24" s="47" t="s">
        <v>125</v>
      </c>
      <c r="D24" s="46" t="s">
        <v>86</v>
      </c>
      <c r="E24" s="55" t="s">
        <v>126</v>
      </c>
      <c r="F24" s="149"/>
      <c r="G24" s="149"/>
      <c r="H24" s="44">
        <v>432</v>
      </c>
      <c r="I24" s="147"/>
      <c r="J24" s="147"/>
      <c r="K24" s="147"/>
      <c r="L24" s="55"/>
      <c r="M24" s="55">
        <v>0.5</v>
      </c>
      <c r="N24" s="56">
        <v>216</v>
      </c>
    </row>
    <row r="25" spans="1:14" ht="15">
      <c r="A25" s="18"/>
      <c r="B25" s="18"/>
      <c r="C25" s="18"/>
      <c r="D25" s="18"/>
      <c r="E25" s="18"/>
      <c r="F25" s="18"/>
      <c r="G25" s="18"/>
      <c r="H25" s="18"/>
      <c r="I25" s="57"/>
      <c r="J25" s="57"/>
      <c r="K25" s="127" t="s">
        <v>78</v>
      </c>
      <c r="L25" s="128">
        <f>SUM(L4:L24)</f>
        <v>7786.82</v>
      </c>
      <c r="M25" s="129">
        <f>SUM(M4:M24)</f>
        <v>72.5</v>
      </c>
      <c r="N25" s="130">
        <f>SUM(N4:N24)</f>
        <v>35136</v>
      </c>
    </row>
  </sheetData>
  <mergeCells count="59">
    <mergeCell ref="G22:G24"/>
    <mergeCell ref="I22:I24"/>
    <mergeCell ref="G20:G21"/>
    <mergeCell ref="I20:I21"/>
    <mergeCell ref="J20:J21"/>
    <mergeCell ref="A20:A21"/>
    <mergeCell ref="B20:B21"/>
    <mergeCell ref="F20:F21"/>
    <mergeCell ref="A22:A24"/>
    <mergeCell ref="F22:F24"/>
    <mergeCell ref="J14:J15"/>
    <mergeCell ref="K14:K15"/>
    <mergeCell ref="J16:J19"/>
    <mergeCell ref="K16:K19"/>
    <mergeCell ref="J22:J24"/>
    <mergeCell ref="K22:K24"/>
    <mergeCell ref="K20:K21"/>
    <mergeCell ref="A16:A19"/>
    <mergeCell ref="F16:F19"/>
    <mergeCell ref="G16:G19"/>
    <mergeCell ref="I16:I19"/>
    <mergeCell ref="A14:A15"/>
    <mergeCell ref="B14:B15"/>
    <mergeCell ref="F14:F15"/>
    <mergeCell ref="G14:G15"/>
    <mergeCell ref="I14:I15"/>
    <mergeCell ref="G12:G13"/>
    <mergeCell ref="I12:I13"/>
    <mergeCell ref="J12:J13"/>
    <mergeCell ref="K12:K13"/>
    <mergeCell ref="A12:A13"/>
    <mergeCell ref="B12:B13"/>
    <mergeCell ref="D12:D13"/>
    <mergeCell ref="F12:F13"/>
    <mergeCell ref="A5:A8"/>
    <mergeCell ref="F5:F8"/>
    <mergeCell ref="G5:G8"/>
    <mergeCell ref="A10:A11"/>
    <mergeCell ref="B10:B11"/>
    <mergeCell ref="F10:F11"/>
    <mergeCell ref="G10:G11"/>
    <mergeCell ref="J5:J8"/>
    <mergeCell ref="K5:K8"/>
    <mergeCell ref="I10:I11"/>
    <mergeCell ref="J10:J11"/>
    <mergeCell ref="K10:K11"/>
    <mergeCell ref="I5:I8"/>
    <mergeCell ref="A1:N1"/>
    <mergeCell ref="K2:L2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51180555555555496" right="0.51180555555555496" top="0.78749999999999998" bottom="0.78749999999999998" header="0.51180555555555496" footer="0.51180555555555496"/>
  <pageSetup paperSize="9" scale="80" firstPageNumber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7"/>
  <sheetViews>
    <sheetView zoomScale="80" zoomScaleNormal="80" workbookViewId="0">
      <selection sqref="A1:N1"/>
    </sheetView>
  </sheetViews>
  <sheetFormatPr defaultRowHeight="14.25"/>
  <cols>
    <col min="1" max="1" width="2.875" style="1" customWidth="1"/>
    <col min="2" max="2" width="8.875" style="1"/>
    <col min="3" max="3" width="22.25" style="1" customWidth="1"/>
    <col min="4" max="4" width="10.25" style="1"/>
    <col min="5" max="8" width="11.25" style="1"/>
    <col min="9" max="9" width="9.5" style="1"/>
    <col min="10" max="10" width="10.125" style="1"/>
    <col min="11" max="11" width="10" style="1"/>
    <col min="12" max="12" width="11.25" style="1"/>
    <col min="13" max="13" width="8.625" style="1" customWidth="1"/>
    <col min="14" max="14" width="11.25" style="1" customWidth="1"/>
    <col min="15" max="1021" width="11.25" style="1"/>
  </cols>
  <sheetData>
    <row r="1" spans="1:14" s="1" customFormat="1" ht="18">
      <c r="A1" s="135" t="s">
        <v>612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ht="14.85" customHeight="1">
      <c r="A2" s="151" t="s">
        <v>0</v>
      </c>
      <c r="B2" s="151" t="s">
        <v>1</v>
      </c>
      <c r="C2" s="151" t="s">
        <v>2</v>
      </c>
      <c r="D2" s="151" t="s">
        <v>127</v>
      </c>
      <c r="E2" s="151" t="s">
        <v>4</v>
      </c>
      <c r="F2" s="151" t="s">
        <v>5</v>
      </c>
      <c r="G2" s="151" t="s">
        <v>6</v>
      </c>
      <c r="H2" s="152" t="s">
        <v>7</v>
      </c>
      <c r="I2" s="151" t="s">
        <v>8</v>
      </c>
      <c r="J2" s="151"/>
      <c r="K2" s="151" t="s">
        <v>9</v>
      </c>
      <c r="L2" s="151"/>
      <c r="M2" s="151" t="s">
        <v>10</v>
      </c>
      <c r="N2" s="151"/>
    </row>
    <row r="3" spans="1:14">
      <c r="A3" s="151"/>
      <c r="B3" s="151"/>
      <c r="C3" s="151"/>
      <c r="D3" s="151"/>
      <c r="E3" s="151"/>
      <c r="F3" s="151"/>
      <c r="G3" s="151"/>
      <c r="H3" s="152"/>
      <c r="I3" s="58" t="s">
        <v>11</v>
      </c>
      <c r="J3" s="58" t="s">
        <v>12</v>
      </c>
      <c r="K3" s="58" t="s">
        <v>13</v>
      </c>
      <c r="L3" s="58" t="s">
        <v>14</v>
      </c>
      <c r="M3" s="58" t="s">
        <v>15</v>
      </c>
      <c r="N3" s="58" t="s">
        <v>14</v>
      </c>
    </row>
    <row r="4" spans="1:14" ht="14.85" customHeight="1">
      <c r="A4" s="143">
        <v>1</v>
      </c>
      <c r="B4" s="143" t="s">
        <v>128</v>
      </c>
      <c r="C4" s="8" t="s">
        <v>129</v>
      </c>
      <c r="D4" s="22" t="s">
        <v>130</v>
      </c>
      <c r="E4" s="22" t="s">
        <v>131</v>
      </c>
      <c r="F4" s="149" t="s">
        <v>132</v>
      </c>
      <c r="G4" s="149" t="s">
        <v>84</v>
      </c>
      <c r="H4" s="59">
        <v>432</v>
      </c>
      <c r="I4" s="147">
        <v>44414</v>
      </c>
      <c r="J4" s="147">
        <v>44414</v>
      </c>
      <c r="K4" s="149" t="s">
        <v>120</v>
      </c>
      <c r="L4" s="143" t="s">
        <v>133</v>
      </c>
      <c r="M4" s="22">
        <v>0.5</v>
      </c>
      <c r="N4" s="43">
        <f t="shared" ref="N4:N40" si="0">M4*H4</f>
        <v>216</v>
      </c>
    </row>
    <row r="5" spans="1:14">
      <c r="A5" s="143"/>
      <c r="B5" s="143"/>
      <c r="C5" s="8" t="s">
        <v>125</v>
      </c>
      <c r="D5" s="22" t="s">
        <v>134</v>
      </c>
      <c r="E5" s="22" t="s">
        <v>126</v>
      </c>
      <c r="F5" s="149"/>
      <c r="G5" s="149"/>
      <c r="H5" s="59">
        <v>432</v>
      </c>
      <c r="I5" s="147"/>
      <c r="J5" s="147"/>
      <c r="K5" s="149"/>
      <c r="L5" s="143"/>
      <c r="M5" s="22">
        <v>0.5</v>
      </c>
      <c r="N5" s="43">
        <f t="shared" si="0"/>
        <v>216</v>
      </c>
    </row>
    <row r="6" spans="1:14" ht="14.85" customHeight="1">
      <c r="A6" s="143">
        <v>2</v>
      </c>
      <c r="B6" s="22" t="s">
        <v>135</v>
      </c>
      <c r="C6" s="60" t="s">
        <v>104</v>
      </c>
      <c r="D6" s="22" t="s">
        <v>136</v>
      </c>
      <c r="E6" s="22" t="s">
        <v>105</v>
      </c>
      <c r="F6" s="149" t="s">
        <v>106</v>
      </c>
      <c r="G6" s="149" t="s">
        <v>137</v>
      </c>
      <c r="H6" s="59">
        <v>540</v>
      </c>
      <c r="I6" s="147">
        <v>44412</v>
      </c>
      <c r="J6" s="147">
        <v>44414</v>
      </c>
      <c r="K6" s="149" t="s">
        <v>90</v>
      </c>
      <c r="L6" s="22">
        <v>0</v>
      </c>
      <c r="M6" s="22">
        <v>2.5</v>
      </c>
      <c r="N6" s="43">
        <f t="shared" si="0"/>
        <v>1350</v>
      </c>
    </row>
    <row r="7" spans="1:14">
      <c r="A7" s="143"/>
      <c r="B7" s="22" t="s">
        <v>135</v>
      </c>
      <c r="C7" s="60" t="s">
        <v>107</v>
      </c>
      <c r="D7" s="22" t="s">
        <v>136</v>
      </c>
      <c r="E7" s="22" t="s">
        <v>108</v>
      </c>
      <c r="F7" s="149"/>
      <c r="G7" s="149"/>
      <c r="H7" s="59">
        <v>540</v>
      </c>
      <c r="I7" s="147"/>
      <c r="J7" s="147"/>
      <c r="K7" s="149"/>
      <c r="L7" s="22">
        <v>0</v>
      </c>
      <c r="M7" s="22">
        <v>2.5</v>
      </c>
      <c r="N7" s="43">
        <f t="shared" si="0"/>
        <v>1350</v>
      </c>
    </row>
    <row r="8" spans="1:14">
      <c r="A8" s="143"/>
      <c r="B8" s="22" t="s">
        <v>109</v>
      </c>
      <c r="C8" s="8" t="s">
        <v>138</v>
      </c>
      <c r="D8" s="22" t="s">
        <v>139</v>
      </c>
      <c r="E8" s="22" t="s">
        <v>140</v>
      </c>
      <c r="F8" s="149"/>
      <c r="G8" s="149"/>
      <c r="H8" s="59">
        <v>540</v>
      </c>
      <c r="I8" s="147"/>
      <c r="J8" s="147"/>
      <c r="K8" s="149"/>
      <c r="L8" s="22">
        <v>0</v>
      </c>
      <c r="M8" s="22">
        <v>2.5</v>
      </c>
      <c r="N8" s="43">
        <f t="shared" si="0"/>
        <v>1350</v>
      </c>
    </row>
    <row r="9" spans="1:14">
      <c r="A9" s="143"/>
      <c r="B9" s="22" t="s">
        <v>109</v>
      </c>
      <c r="C9" s="8" t="s">
        <v>141</v>
      </c>
      <c r="D9" s="22" t="s">
        <v>139</v>
      </c>
      <c r="E9" s="22" t="s">
        <v>142</v>
      </c>
      <c r="F9" s="149"/>
      <c r="G9" s="149"/>
      <c r="H9" s="59">
        <v>540</v>
      </c>
      <c r="I9" s="147"/>
      <c r="J9" s="147"/>
      <c r="K9" s="149"/>
      <c r="L9" s="22">
        <v>0</v>
      </c>
      <c r="M9" s="22">
        <v>2.5</v>
      </c>
      <c r="N9" s="43">
        <f t="shared" si="0"/>
        <v>1350</v>
      </c>
    </row>
    <row r="10" spans="1:14" ht="14.85" customHeight="1">
      <c r="A10" s="143">
        <v>3</v>
      </c>
      <c r="B10" s="143" t="s">
        <v>68</v>
      </c>
      <c r="C10" s="61" t="s">
        <v>69</v>
      </c>
      <c r="D10" s="22" t="s">
        <v>27</v>
      </c>
      <c r="E10" s="22" t="s">
        <v>70</v>
      </c>
      <c r="F10" s="149" t="s">
        <v>71</v>
      </c>
      <c r="G10" s="149" t="s">
        <v>72</v>
      </c>
      <c r="H10" s="59">
        <v>684</v>
      </c>
      <c r="I10" s="147">
        <v>44424</v>
      </c>
      <c r="J10" s="147">
        <v>44428</v>
      </c>
      <c r="K10" s="149" t="s">
        <v>143</v>
      </c>
      <c r="L10" s="22">
        <v>0</v>
      </c>
      <c r="M10" s="22">
        <v>4.5</v>
      </c>
      <c r="N10" s="43">
        <f t="shared" si="0"/>
        <v>3078</v>
      </c>
    </row>
    <row r="11" spans="1:14">
      <c r="A11" s="143"/>
      <c r="B11" s="143"/>
      <c r="C11" s="8" t="s">
        <v>73</v>
      </c>
      <c r="D11" s="22" t="s">
        <v>144</v>
      </c>
      <c r="E11" s="22" t="s">
        <v>74</v>
      </c>
      <c r="F11" s="149"/>
      <c r="G11" s="149"/>
      <c r="H11" s="59">
        <v>480</v>
      </c>
      <c r="I11" s="147"/>
      <c r="J11" s="147"/>
      <c r="K11" s="149"/>
      <c r="L11" s="22">
        <v>0</v>
      </c>
      <c r="M11" s="22">
        <v>4.5</v>
      </c>
      <c r="N11" s="43">
        <f t="shared" si="0"/>
        <v>2160</v>
      </c>
    </row>
    <row r="12" spans="1:14" ht="68.099999999999994" customHeight="1">
      <c r="A12" s="22">
        <v>4</v>
      </c>
      <c r="B12" s="22" t="s">
        <v>145</v>
      </c>
      <c r="C12" s="8" t="s">
        <v>146</v>
      </c>
      <c r="D12" s="22" t="s">
        <v>27</v>
      </c>
      <c r="E12" s="62">
        <v>267</v>
      </c>
      <c r="F12" s="37" t="s">
        <v>147</v>
      </c>
      <c r="G12" s="37" t="s">
        <v>148</v>
      </c>
      <c r="H12" s="59">
        <v>0</v>
      </c>
      <c r="I12" s="39">
        <v>44417</v>
      </c>
      <c r="J12" s="39">
        <v>44419</v>
      </c>
      <c r="K12" s="37" t="s">
        <v>149</v>
      </c>
      <c r="L12" s="22">
        <f>1528.9+36.06+1629.9+31.57</f>
        <v>3226.4300000000003</v>
      </c>
      <c r="M12" s="22">
        <v>0</v>
      </c>
      <c r="N12" s="43">
        <f t="shared" si="0"/>
        <v>0</v>
      </c>
    </row>
    <row r="13" spans="1:14" ht="14.85" customHeight="1">
      <c r="A13" s="143">
        <v>5</v>
      </c>
      <c r="B13" s="22" t="s">
        <v>25</v>
      </c>
      <c r="C13" s="8" t="s">
        <v>38</v>
      </c>
      <c r="D13" s="22" t="s">
        <v>27</v>
      </c>
      <c r="E13" s="22" t="s">
        <v>28</v>
      </c>
      <c r="F13" s="149" t="s">
        <v>150</v>
      </c>
      <c r="G13" s="149" t="s">
        <v>30</v>
      </c>
      <c r="H13" s="59">
        <v>684</v>
      </c>
      <c r="I13" s="143">
        <v>20</v>
      </c>
      <c r="J13" s="147">
        <v>44435</v>
      </c>
      <c r="K13" s="149" t="s">
        <v>149</v>
      </c>
      <c r="L13" s="22">
        <f>1119.99+ 949.99+36.06</f>
        <v>2106.04</v>
      </c>
      <c r="M13" s="22">
        <v>7.5</v>
      </c>
      <c r="N13" s="43">
        <f t="shared" si="0"/>
        <v>5130</v>
      </c>
    </row>
    <row r="14" spans="1:14">
      <c r="A14" s="143"/>
      <c r="B14" s="143" t="s">
        <v>43</v>
      </c>
      <c r="C14" s="8" t="s">
        <v>44</v>
      </c>
      <c r="D14" s="22" t="s">
        <v>144</v>
      </c>
      <c r="E14" s="22">
        <v>29998</v>
      </c>
      <c r="F14" s="149"/>
      <c r="G14" s="149"/>
      <c r="H14" s="59">
        <v>540</v>
      </c>
      <c r="I14" s="143"/>
      <c r="J14" s="143"/>
      <c r="K14" s="149"/>
      <c r="L14" s="22">
        <f>1119.99+ 949.99+36.06</f>
        <v>2106.04</v>
      </c>
      <c r="M14" s="22">
        <v>7.5</v>
      </c>
      <c r="N14" s="43">
        <f t="shared" si="0"/>
        <v>4050</v>
      </c>
    </row>
    <row r="15" spans="1:14">
      <c r="A15" s="143"/>
      <c r="B15" s="143"/>
      <c r="C15" s="8" t="s">
        <v>46</v>
      </c>
      <c r="D15" s="22" t="s">
        <v>144</v>
      </c>
      <c r="E15" s="22" t="s">
        <v>47</v>
      </c>
      <c r="F15" s="149"/>
      <c r="G15" s="149"/>
      <c r="H15" s="59">
        <v>540</v>
      </c>
      <c r="I15" s="143"/>
      <c r="J15" s="143"/>
      <c r="K15" s="149"/>
      <c r="L15" s="22">
        <f>1119.99+ 949.99+36.06</f>
        <v>2106.04</v>
      </c>
      <c r="M15" s="22">
        <v>7.5</v>
      </c>
      <c r="N15" s="43">
        <f t="shared" si="0"/>
        <v>4050</v>
      </c>
    </row>
    <row r="16" spans="1:14">
      <c r="A16" s="143"/>
      <c r="B16" s="143"/>
      <c r="C16" s="8" t="s">
        <v>48</v>
      </c>
      <c r="D16" s="22" t="s">
        <v>144</v>
      </c>
      <c r="E16" s="22" t="s">
        <v>49</v>
      </c>
      <c r="F16" s="149"/>
      <c r="G16" s="149"/>
      <c r="H16" s="59">
        <v>540</v>
      </c>
      <c r="I16" s="143"/>
      <c r="J16" s="143"/>
      <c r="K16" s="149"/>
      <c r="L16" s="22">
        <f>1119.99+ 949.99+36.06</f>
        <v>2106.04</v>
      </c>
      <c r="M16" s="22">
        <v>7.5</v>
      </c>
      <c r="N16" s="43">
        <f t="shared" si="0"/>
        <v>4050</v>
      </c>
    </row>
    <row r="17" spans="1:14" ht="14.85" customHeight="1">
      <c r="A17" s="143">
        <v>6</v>
      </c>
      <c r="B17" s="143" t="s">
        <v>50</v>
      </c>
      <c r="C17" s="8" t="s">
        <v>51</v>
      </c>
      <c r="D17" s="143" t="s">
        <v>144</v>
      </c>
      <c r="E17" s="22" t="s">
        <v>52</v>
      </c>
      <c r="F17" s="149" t="s">
        <v>96</v>
      </c>
      <c r="G17" s="149" t="s">
        <v>151</v>
      </c>
      <c r="H17" s="59">
        <v>432</v>
      </c>
      <c r="I17" s="147">
        <v>44417</v>
      </c>
      <c r="J17" s="147">
        <v>44421</v>
      </c>
      <c r="K17" s="149" t="s">
        <v>90</v>
      </c>
      <c r="L17" s="22">
        <v>0</v>
      </c>
      <c r="M17" s="22">
        <v>4.5</v>
      </c>
      <c r="N17" s="43">
        <f t="shared" si="0"/>
        <v>1944</v>
      </c>
    </row>
    <row r="18" spans="1:14">
      <c r="A18" s="143"/>
      <c r="B18" s="143"/>
      <c r="C18" s="8" t="s">
        <v>66</v>
      </c>
      <c r="D18" s="143"/>
      <c r="E18" s="22" t="s">
        <v>67</v>
      </c>
      <c r="F18" s="149"/>
      <c r="G18" s="149"/>
      <c r="H18" s="59">
        <v>432</v>
      </c>
      <c r="I18" s="147"/>
      <c r="J18" s="147"/>
      <c r="K18" s="149"/>
      <c r="L18" s="22">
        <v>0</v>
      </c>
      <c r="M18" s="22">
        <v>4.5</v>
      </c>
      <c r="N18" s="43">
        <f t="shared" si="0"/>
        <v>1944</v>
      </c>
    </row>
    <row r="19" spans="1:14" ht="14.85" customHeight="1">
      <c r="A19" s="143">
        <v>7</v>
      </c>
      <c r="B19" s="22" t="s">
        <v>135</v>
      </c>
      <c r="C19" s="8" t="s">
        <v>152</v>
      </c>
      <c r="D19" s="22" t="s">
        <v>136</v>
      </c>
      <c r="E19" s="22" t="s">
        <v>108</v>
      </c>
      <c r="F19" s="149" t="s">
        <v>106</v>
      </c>
      <c r="G19" s="149" t="s">
        <v>153</v>
      </c>
      <c r="H19" s="59">
        <v>432</v>
      </c>
      <c r="I19" s="147">
        <v>44426</v>
      </c>
      <c r="J19" s="147">
        <v>44428</v>
      </c>
      <c r="K19" s="149" t="s">
        <v>61</v>
      </c>
      <c r="L19" s="22">
        <v>0</v>
      </c>
      <c r="M19" s="22">
        <v>2.5</v>
      </c>
      <c r="N19" s="43">
        <f t="shared" si="0"/>
        <v>1080</v>
      </c>
    </row>
    <row r="20" spans="1:14">
      <c r="A20" s="143"/>
      <c r="B20" s="143" t="s">
        <v>109</v>
      </c>
      <c r="C20" s="8" t="s">
        <v>154</v>
      </c>
      <c r="D20" s="22" t="s">
        <v>139</v>
      </c>
      <c r="E20" s="22" t="s">
        <v>155</v>
      </c>
      <c r="F20" s="149"/>
      <c r="G20" s="149"/>
      <c r="H20" s="59">
        <v>432</v>
      </c>
      <c r="I20" s="147"/>
      <c r="J20" s="147"/>
      <c r="K20" s="149"/>
      <c r="L20" s="22">
        <v>0</v>
      </c>
      <c r="M20" s="22">
        <v>2.5</v>
      </c>
      <c r="N20" s="43">
        <f t="shared" si="0"/>
        <v>1080</v>
      </c>
    </row>
    <row r="21" spans="1:14">
      <c r="A21" s="143"/>
      <c r="B21" s="143"/>
      <c r="C21" s="8" t="s">
        <v>156</v>
      </c>
      <c r="D21" s="22" t="s">
        <v>139</v>
      </c>
      <c r="E21" s="22" t="s">
        <v>157</v>
      </c>
      <c r="F21" s="149"/>
      <c r="G21" s="149"/>
      <c r="H21" s="59">
        <v>432</v>
      </c>
      <c r="I21" s="147"/>
      <c r="J21" s="147"/>
      <c r="K21" s="149"/>
      <c r="L21" s="22">
        <v>0</v>
      </c>
      <c r="M21" s="22">
        <v>2.5</v>
      </c>
      <c r="N21" s="43">
        <f t="shared" si="0"/>
        <v>1080</v>
      </c>
    </row>
    <row r="22" spans="1:14">
      <c r="A22" s="143"/>
      <c r="B22" s="143"/>
      <c r="C22" s="8" t="s">
        <v>158</v>
      </c>
      <c r="D22" s="22" t="s">
        <v>139</v>
      </c>
      <c r="E22" s="22" t="s">
        <v>159</v>
      </c>
      <c r="F22" s="149"/>
      <c r="G22" s="37"/>
      <c r="H22" s="59">
        <v>432</v>
      </c>
      <c r="I22" s="147"/>
      <c r="J22" s="147"/>
      <c r="K22" s="147"/>
      <c r="L22" s="22">
        <v>0</v>
      </c>
      <c r="M22" s="22">
        <v>2.5</v>
      </c>
      <c r="N22" s="43">
        <f t="shared" si="0"/>
        <v>1080</v>
      </c>
    </row>
    <row r="23" spans="1:14" ht="17.649999999999999" customHeight="1">
      <c r="A23" s="143">
        <v>8</v>
      </c>
      <c r="B23" s="22" t="s">
        <v>116</v>
      </c>
      <c r="C23" s="8" t="s">
        <v>117</v>
      </c>
      <c r="D23" s="46" t="s">
        <v>160</v>
      </c>
      <c r="E23" s="22" t="s">
        <v>161</v>
      </c>
      <c r="F23" s="149" t="s">
        <v>162</v>
      </c>
      <c r="G23" s="149" t="s">
        <v>163</v>
      </c>
      <c r="H23" s="43">
        <v>540</v>
      </c>
      <c r="I23" s="147">
        <v>44440</v>
      </c>
      <c r="J23" s="147">
        <v>44442</v>
      </c>
      <c r="K23" s="149" t="s">
        <v>149</v>
      </c>
      <c r="L23" s="22">
        <f>2998.6+64.39</f>
        <v>3062.99</v>
      </c>
      <c r="M23" s="22">
        <v>2.5</v>
      </c>
      <c r="N23" s="43">
        <f t="shared" si="0"/>
        <v>1350</v>
      </c>
    </row>
    <row r="24" spans="1:14" ht="19.5" customHeight="1">
      <c r="A24" s="143"/>
      <c r="B24" s="22" t="s">
        <v>16</v>
      </c>
      <c r="C24" s="8" t="s">
        <v>121</v>
      </c>
      <c r="D24" s="46" t="s">
        <v>122</v>
      </c>
      <c r="E24" s="22" t="s">
        <v>123</v>
      </c>
      <c r="F24" s="149"/>
      <c r="G24" s="149"/>
      <c r="H24" s="43">
        <v>540</v>
      </c>
      <c r="I24" s="147"/>
      <c r="J24" s="147"/>
      <c r="K24" s="147"/>
      <c r="L24" s="22">
        <f>2998.6+64.39</f>
        <v>3062.99</v>
      </c>
      <c r="M24" s="22">
        <v>2.5</v>
      </c>
      <c r="N24" s="43">
        <f t="shared" si="0"/>
        <v>1350</v>
      </c>
    </row>
    <row r="25" spans="1:14" ht="14.85" customHeight="1">
      <c r="A25" s="143">
        <v>9</v>
      </c>
      <c r="B25" s="143" t="s">
        <v>50</v>
      </c>
      <c r="C25" s="8" t="s">
        <v>91</v>
      </c>
      <c r="D25" s="46" t="s">
        <v>164</v>
      </c>
      <c r="E25" s="50" t="s">
        <v>165</v>
      </c>
      <c r="F25" s="149" t="s">
        <v>162</v>
      </c>
      <c r="G25" s="149" t="s">
        <v>166</v>
      </c>
      <c r="H25" s="59">
        <v>432</v>
      </c>
      <c r="I25" s="147">
        <v>44424</v>
      </c>
      <c r="J25" s="147">
        <v>44429</v>
      </c>
      <c r="K25" s="149" t="s">
        <v>149</v>
      </c>
      <c r="L25" s="22">
        <f>1609.6+64.39</f>
        <v>1673.99</v>
      </c>
      <c r="M25" s="22">
        <v>5.5</v>
      </c>
      <c r="N25" s="59">
        <f t="shared" si="0"/>
        <v>2376</v>
      </c>
    </row>
    <row r="26" spans="1:14">
      <c r="A26" s="143"/>
      <c r="B26" s="143"/>
      <c r="C26" s="8" t="s">
        <v>62</v>
      </c>
      <c r="D26" s="22" t="s">
        <v>144</v>
      </c>
      <c r="E26" s="22" t="s">
        <v>63</v>
      </c>
      <c r="F26" s="149"/>
      <c r="G26" s="149"/>
      <c r="H26" s="59">
        <v>432</v>
      </c>
      <c r="I26" s="147"/>
      <c r="J26" s="147"/>
      <c r="K26" s="147"/>
      <c r="L26" s="22">
        <f>1609.6+64.39</f>
        <v>1673.99</v>
      </c>
      <c r="M26" s="22">
        <v>5.5</v>
      </c>
      <c r="N26" s="59">
        <f t="shared" si="0"/>
        <v>2376</v>
      </c>
    </row>
    <row r="27" spans="1:14" ht="14.85" customHeight="1">
      <c r="A27" s="143">
        <v>10</v>
      </c>
      <c r="B27" s="143" t="s">
        <v>50</v>
      </c>
      <c r="C27" s="8" t="s">
        <v>91</v>
      </c>
      <c r="D27" s="46" t="s">
        <v>164</v>
      </c>
      <c r="E27" s="50" t="s">
        <v>165</v>
      </c>
      <c r="F27" s="149" t="s">
        <v>162</v>
      </c>
      <c r="G27" s="149" t="s">
        <v>167</v>
      </c>
      <c r="H27" s="59">
        <v>432</v>
      </c>
      <c r="I27" s="147">
        <v>44431</v>
      </c>
      <c r="J27" s="147">
        <v>44435</v>
      </c>
      <c r="K27" s="149" t="s">
        <v>149</v>
      </c>
      <c r="L27" s="22">
        <f>1057.6+64.39</f>
        <v>1121.99</v>
      </c>
      <c r="M27" s="22">
        <v>4.5</v>
      </c>
      <c r="N27" s="59">
        <f t="shared" si="0"/>
        <v>1944</v>
      </c>
    </row>
    <row r="28" spans="1:14">
      <c r="A28" s="143"/>
      <c r="B28" s="143"/>
      <c r="C28" s="8" t="s">
        <v>66</v>
      </c>
      <c r="D28" s="46" t="s">
        <v>164</v>
      </c>
      <c r="E28" s="22" t="s">
        <v>67</v>
      </c>
      <c r="F28" s="149"/>
      <c r="G28" s="149"/>
      <c r="H28" s="59">
        <v>432</v>
      </c>
      <c r="I28" s="147"/>
      <c r="J28" s="147"/>
      <c r="K28" s="147"/>
      <c r="L28" s="22">
        <f>1057.6+64.39</f>
        <v>1121.99</v>
      </c>
      <c r="M28" s="22">
        <v>4.5</v>
      </c>
      <c r="N28" s="59">
        <f t="shared" si="0"/>
        <v>1944</v>
      </c>
    </row>
    <row r="29" spans="1:14" ht="14.85" customHeight="1">
      <c r="A29" s="143">
        <v>11</v>
      </c>
      <c r="B29" s="143" t="s">
        <v>135</v>
      </c>
      <c r="C29" s="15" t="s">
        <v>104</v>
      </c>
      <c r="D29" s="22" t="s">
        <v>122</v>
      </c>
      <c r="E29" s="22" t="s">
        <v>105</v>
      </c>
      <c r="F29" s="149" t="s">
        <v>106</v>
      </c>
      <c r="G29" s="143" t="s">
        <v>168</v>
      </c>
      <c r="H29" s="43">
        <v>540</v>
      </c>
      <c r="I29" s="143" t="s">
        <v>169</v>
      </c>
      <c r="J29" s="147">
        <v>44376</v>
      </c>
      <c r="K29" s="143" t="s">
        <v>61</v>
      </c>
      <c r="L29" s="22">
        <v>0</v>
      </c>
      <c r="M29" s="22">
        <v>1.5</v>
      </c>
      <c r="N29" s="59">
        <f t="shared" si="0"/>
        <v>810</v>
      </c>
    </row>
    <row r="30" spans="1:14">
      <c r="A30" s="143"/>
      <c r="B30" s="143"/>
      <c r="C30" s="15" t="s">
        <v>170</v>
      </c>
      <c r="D30" s="15" t="s">
        <v>171</v>
      </c>
      <c r="E30" s="22" t="s">
        <v>172</v>
      </c>
      <c r="F30" s="149"/>
      <c r="G30" s="143"/>
      <c r="H30" s="43">
        <v>540</v>
      </c>
      <c r="I30" s="143"/>
      <c r="J30" s="143"/>
      <c r="K30" s="143"/>
      <c r="L30" s="22">
        <v>0</v>
      </c>
      <c r="M30" s="22">
        <v>1.5</v>
      </c>
      <c r="N30" s="59">
        <f t="shared" si="0"/>
        <v>810</v>
      </c>
    </row>
    <row r="31" spans="1:14">
      <c r="A31" s="143"/>
      <c r="B31" s="143"/>
      <c r="C31" s="15" t="s">
        <v>173</v>
      </c>
      <c r="D31" s="15" t="s">
        <v>139</v>
      </c>
      <c r="E31" s="22" t="s">
        <v>174</v>
      </c>
      <c r="F31" s="149"/>
      <c r="G31" s="143"/>
      <c r="H31" s="43">
        <v>540</v>
      </c>
      <c r="I31" s="143"/>
      <c r="J31" s="143"/>
      <c r="K31" s="143"/>
      <c r="L31" s="22">
        <v>0</v>
      </c>
      <c r="M31" s="22">
        <v>1.5</v>
      </c>
      <c r="N31" s="59">
        <f t="shared" si="0"/>
        <v>810</v>
      </c>
    </row>
    <row r="32" spans="1:14" ht="20.45" customHeight="1">
      <c r="A32" s="143"/>
      <c r="B32" s="143"/>
      <c r="C32" s="15" t="s">
        <v>175</v>
      </c>
      <c r="D32" s="15" t="s">
        <v>139</v>
      </c>
      <c r="E32" s="22" t="s">
        <v>176</v>
      </c>
      <c r="F32" s="149"/>
      <c r="G32" s="143"/>
      <c r="H32" s="43">
        <v>540</v>
      </c>
      <c r="I32" s="143"/>
      <c r="J32" s="143"/>
      <c r="K32" s="143"/>
      <c r="L32" s="22">
        <v>0</v>
      </c>
      <c r="M32" s="22">
        <v>1.5</v>
      </c>
      <c r="N32" s="59">
        <f t="shared" si="0"/>
        <v>810</v>
      </c>
    </row>
    <row r="33" spans="1:14" ht="14.85" customHeight="1">
      <c r="A33" s="143">
        <v>12</v>
      </c>
      <c r="B33" s="22" t="s">
        <v>116</v>
      </c>
      <c r="C33" s="8" t="s">
        <v>117</v>
      </c>
      <c r="D33" s="46" t="s">
        <v>160</v>
      </c>
      <c r="E33" s="22" t="s">
        <v>161</v>
      </c>
      <c r="F33" s="149" t="s">
        <v>177</v>
      </c>
      <c r="G33" s="143" t="s">
        <v>35</v>
      </c>
      <c r="H33" s="43">
        <v>540</v>
      </c>
      <c r="I33" s="147">
        <v>44434</v>
      </c>
      <c r="J33" s="147">
        <v>44434</v>
      </c>
      <c r="K33" s="143" t="s">
        <v>178</v>
      </c>
      <c r="L33" s="22">
        <v>0</v>
      </c>
      <c r="M33" s="22">
        <v>0.5</v>
      </c>
      <c r="N33" s="59">
        <f t="shared" si="0"/>
        <v>270</v>
      </c>
    </row>
    <row r="34" spans="1:14">
      <c r="A34" s="143"/>
      <c r="B34" s="22" t="s">
        <v>16</v>
      </c>
      <c r="C34" s="8" t="s">
        <v>121</v>
      </c>
      <c r="D34" s="46" t="s">
        <v>122</v>
      </c>
      <c r="E34" s="22" t="s">
        <v>123</v>
      </c>
      <c r="F34" s="149"/>
      <c r="G34" s="143"/>
      <c r="H34" s="43">
        <v>540</v>
      </c>
      <c r="I34" s="147"/>
      <c r="J34" s="147"/>
      <c r="K34" s="147"/>
      <c r="L34" s="22">
        <v>0</v>
      </c>
      <c r="M34" s="22">
        <v>0.5</v>
      </c>
      <c r="N34" s="59">
        <f t="shared" si="0"/>
        <v>270</v>
      </c>
    </row>
    <row r="35" spans="1:14">
      <c r="A35" s="143"/>
      <c r="B35" s="22" t="s">
        <v>179</v>
      </c>
      <c r="C35" s="15" t="s">
        <v>125</v>
      </c>
      <c r="D35" s="15" t="s">
        <v>171</v>
      </c>
      <c r="E35" s="22" t="s">
        <v>126</v>
      </c>
      <c r="F35" s="149"/>
      <c r="G35" s="143"/>
      <c r="H35" s="43">
        <v>540</v>
      </c>
      <c r="I35" s="147"/>
      <c r="J35" s="147"/>
      <c r="K35" s="147"/>
      <c r="L35" s="22">
        <v>0</v>
      </c>
      <c r="M35" s="22">
        <v>0.5</v>
      </c>
      <c r="N35" s="59">
        <f t="shared" si="0"/>
        <v>270</v>
      </c>
    </row>
    <row r="36" spans="1:14" ht="14.85" customHeight="1">
      <c r="A36" s="143">
        <v>13</v>
      </c>
      <c r="B36" s="22" t="s">
        <v>16</v>
      </c>
      <c r="C36" s="15" t="s">
        <v>180</v>
      </c>
      <c r="D36" s="15" t="s">
        <v>181</v>
      </c>
      <c r="E36" s="22" t="s">
        <v>182</v>
      </c>
      <c r="F36" s="149" t="s">
        <v>183</v>
      </c>
      <c r="G36" s="143" t="s">
        <v>35</v>
      </c>
      <c r="H36" s="43">
        <v>540</v>
      </c>
      <c r="I36" s="147">
        <v>44400</v>
      </c>
      <c r="J36" s="147">
        <v>44400</v>
      </c>
      <c r="K36" s="143" t="s">
        <v>178</v>
      </c>
      <c r="L36" s="22">
        <v>0</v>
      </c>
      <c r="M36" s="22">
        <v>0.5</v>
      </c>
      <c r="N36" s="59">
        <f t="shared" si="0"/>
        <v>270</v>
      </c>
    </row>
    <row r="37" spans="1:14" ht="24.2" customHeight="1">
      <c r="A37" s="143"/>
      <c r="B37" s="15" t="s">
        <v>179</v>
      </c>
      <c r="C37" s="15" t="s">
        <v>125</v>
      </c>
      <c r="D37" s="15" t="s">
        <v>171</v>
      </c>
      <c r="E37" s="22" t="s">
        <v>126</v>
      </c>
      <c r="F37" s="149"/>
      <c r="G37" s="149"/>
      <c r="H37" s="43">
        <v>540</v>
      </c>
      <c r="I37" s="147"/>
      <c r="J37" s="147"/>
      <c r="K37" s="147"/>
      <c r="L37" s="22">
        <v>0</v>
      </c>
      <c r="M37" s="22">
        <v>0.5</v>
      </c>
      <c r="N37" s="59">
        <f t="shared" si="0"/>
        <v>270</v>
      </c>
    </row>
    <row r="38" spans="1:14" ht="22.35" customHeight="1">
      <c r="A38" s="143">
        <v>14</v>
      </c>
      <c r="B38" s="46" t="s">
        <v>116</v>
      </c>
      <c r="C38" s="8" t="s">
        <v>117</v>
      </c>
      <c r="D38" s="46" t="s">
        <v>160</v>
      </c>
      <c r="E38" s="22">
        <v>27740</v>
      </c>
      <c r="F38" s="149" t="s">
        <v>184</v>
      </c>
      <c r="G38" s="149" t="s">
        <v>35</v>
      </c>
      <c r="H38" s="44">
        <v>540</v>
      </c>
      <c r="I38" s="147">
        <v>44390</v>
      </c>
      <c r="J38" s="147">
        <v>44390</v>
      </c>
      <c r="K38" s="148" t="s">
        <v>120</v>
      </c>
      <c r="L38" s="46">
        <v>0</v>
      </c>
      <c r="M38" s="46">
        <v>0.5</v>
      </c>
      <c r="N38" s="59">
        <f t="shared" si="0"/>
        <v>270</v>
      </c>
    </row>
    <row r="39" spans="1:14" ht="21.4" customHeight="1">
      <c r="A39" s="143"/>
      <c r="B39" s="46" t="s">
        <v>16</v>
      </c>
      <c r="C39" s="8" t="s">
        <v>121</v>
      </c>
      <c r="D39" s="46" t="s">
        <v>122</v>
      </c>
      <c r="E39" s="22" t="s">
        <v>123</v>
      </c>
      <c r="F39" s="149"/>
      <c r="G39" s="149"/>
      <c r="H39" s="44">
        <v>540</v>
      </c>
      <c r="I39" s="147"/>
      <c r="J39" s="147"/>
      <c r="K39" s="147"/>
      <c r="L39" s="46">
        <v>0</v>
      </c>
      <c r="M39" s="46">
        <v>0.5</v>
      </c>
      <c r="N39" s="59">
        <f t="shared" si="0"/>
        <v>270</v>
      </c>
    </row>
    <row r="40" spans="1:14" ht="34.5" customHeight="1">
      <c r="A40" s="143"/>
      <c r="B40" s="46" t="s">
        <v>185</v>
      </c>
      <c r="C40" s="8" t="s">
        <v>125</v>
      </c>
      <c r="D40" s="46" t="s">
        <v>136</v>
      </c>
      <c r="E40" s="46" t="s">
        <v>126</v>
      </c>
      <c r="F40" s="149"/>
      <c r="G40" s="149"/>
      <c r="H40" s="44">
        <v>540</v>
      </c>
      <c r="I40" s="147"/>
      <c r="J40" s="147"/>
      <c r="K40" s="147"/>
      <c r="L40" s="46">
        <v>0</v>
      </c>
      <c r="M40" s="46">
        <v>0.5</v>
      </c>
      <c r="N40" s="59">
        <f t="shared" si="0"/>
        <v>270</v>
      </c>
    </row>
    <row r="41" spans="1:14" ht="15">
      <c r="K41" s="118" t="s">
        <v>78</v>
      </c>
      <c r="L41" s="119">
        <f>SUM(L5:L40)</f>
        <v>23368.530000000006</v>
      </c>
      <c r="M41" s="120">
        <f>SUM(M5:M40)</f>
        <v>103.5</v>
      </c>
      <c r="N41" s="119">
        <f>SUM(N4:N40)</f>
        <v>53298</v>
      </c>
    </row>
    <row r="47" spans="1:14">
      <c r="N47" s="123"/>
    </row>
  </sheetData>
  <mergeCells count="100">
    <mergeCell ref="I38:I40"/>
    <mergeCell ref="J38:J40"/>
    <mergeCell ref="K38:K40"/>
    <mergeCell ref="A33:A35"/>
    <mergeCell ref="F33:F35"/>
    <mergeCell ref="G33:G35"/>
    <mergeCell ref="I33:I35"/>
    <mergeCell ref="J33:J35"/>
    <mergeCell ref="K33:K35"/>
    <mergeCell ref="A36:A37"/>
    <mergeCell ref="F36:F37"/>
    <mergeCell ref="G36:G37"/>
    <mergeCell ref="I36:I37"/>
    <mergeCell ref="J36:J37"/>
    <mergeCell ref="K36:K37"/>
    <mergeCell ref="A38:A40"/>
    <mergeCell ref="F38:F40"/>
    <mergeCell ref="G38:G40"/>
    <mergeCell ref="J29:J32"/>
    <mergeCell ref="K29:K32"/>
    <mergeCell ref="A27:A28"/>
    <mergeCell ref="B27:B28"/>
    <mergeCell ref="F27:F28"/>
    <mergeCell ref="G27:G28"/>
    <mergeCell ref="I27:I28"/>
    <mergeCell ref="J27:J28"/>
    <mergeCell ref="K27:K28"/>
    <mergeCell ref="A29:A32"/>
    <mergeCell ref="B29:B32"/>
    <mergeCell ref="F29:F32"/>
    <mergeCell ref="G29:G32"/>
    <mergeCell ref="I29:I32"/>
    <mergeCell ref="K23:K24"/>
    <mergeCell ref="A25:A26"/>
    <mergeCell ref="B25:B26"/>
    <mergeCell ref="F25:F26"/>
    <mergeCell ref="G25:G26"/>
    <mergeCell ref="I25:I26"/>
    <mergeCell ref="J25:J26"/>
    <mergeCell ref="K25:K26"/>
    <mergeCell ref="A23:A24"/>
    <mergeCell ref="F23:F24"/>
    <mergeCell ref="G23:G24"/>
    <mergeCell ref="I23:I24"/>
    <mergeCell ref="J23:J24"/>
    <mergeCell ref="K19:K22"/>
    <mergeCell ref="B20:B22"/>
    <mergeCell ref="A17:A18"/>
    <mergeCell ref="B17:B18"/>
    <mergeCell ref="D17:D18"/>
    <mergeCell ref="F17:F18"/>
    <mergeCell ref="G17:G18"/>
    <mergeCell ref="I17:I18"/>
    <mergeCell ref="J17:J18"/>
    <mergeCell ref="K17:K18"/>
    <mergeCell ref="A19:A22"/>
    <mergeCell ref="F19:F22"/>
    <mergeCell ref="G19:G21"/>
    <mergeCell ref="I19:I22"/>
    <mergeCell ref="J19:J22"/>
    <mergeCell ref="K13:K16"/>
    <mergeCell ref="B14:B16"/>
    <mergeCell ref="A10:A11"/>
    <mergeCell ref="B10:B11"/>
    <mergeCell ref="F10:F11"/>
    <mergeCell ref="G10:G11"/>
    <mergeCell ref="I10:I11"/>
    <mergeCell ref="J10:J11"/>
    <mergeCell ref="K10:K11"/>
    <mergeCell ref="A13:A16"/>
    <mergeCell ref="F13:F16"/>
    <mergeCell ref="G13:G16"/>
    <mergeCell ref="I13:I16"/>
    <mergeCell ref="J13:J16"/>
    <mergeCell ref="A6:A9"/>
    <mergeCell ref="F6:F9"/>
    <mergeCell ref="G6:G9"/>
    <mergeCell ref="I6:I9"/>
    <mergeCell ref="J6:J9"/>
    <mergeCell ref="K6:K9"/>
    <mergeCell ref="G2:G3"/>
    <mergeCell ref="H2:H3"/>
    <mergeCell ref="I2:J2"/>
    <mergeCell ref="K2:L2"/>
    <mergeCell ref="A1:N1"/>
    <mergeCell ref="M2:N2"/>
    <mergeCell ref="A4:A5"/>
    <mergeCell ref="B4:B5"/>
    <mergeCell ref="F4:F5"/>
    <mergeCell ref="G4:G5"/>
    <mergeCell ref="I4:I5"/>
    <mergeCell ref="J4:J5"/>
    <mergeCell ref="K4:K5"/>
    <mergeCell ref="L4:L5"/>
    <mergeCell ref="A2:A3"/>
    <mergeCell ref="B2:B3"/>
    <mergeCell ref="C2:C3"/>
    <mergeCell ref="D2:D3"/>
    <mergeCell ref="E2:E3"/>
    <mergeCell ref="F2:F3"/>
  </mergeCells>
  <pageMargins left="0.78749999999999998" right="0.78749999999999998" top="1.05277777777778" bottom="1.05277777777778" header="0.78749999999999998" footer="0.78749999999999998"/>
  <pageSetup paperSize="9" scale="75" firstPageNumber="0" orientation="landscape" r:id="rId1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4"/>
  <sheetViews>
    <sheetView zoomScale="86" zoomScaleNormal="86" workbookViewId="0">
      <selection sqref="A1:N1"/>
    </sheetView>
  </sheetViews>
  <sheetFormatPr defaultRowHeight="14.25"/>
  <cols>
    <col min="1" max="1" width="3" style="1" customWidth="1"/>
    <col min="2" max="2" width="11.25" style="1"/>
    <col min="3" max="3" width="18.625" style="1" customWidth="1"/>
    <col min="4" max="4" width="10.5" style="1"/>
    <col min="5" max="5" width="9.625" style="1" customWidth="1"/>
    <col min="6" max="6" width="12.75" style="1" customWidth="1"/>
    <col min="7" max="7" width="7.875" style="1" customWidth="1"/>
    <col min="8" max="8" width="8.875" style="1" customWidth="1"/>
    <col min="9" max="9" width="6.75" style="1" customWidth="1"/>
    <col min="10" max="10" width="7.125" style="1" customWidth="1"/>
    <col min="11" max="11" width="10.125" style="1" customWidth="1"/>
    <col min="12" max="12" width="7" style="1" customWidth="1"/>
    <col min="13" max="13" width="4.875" style="1" customWidth="1"/>
    <col min="14" max="14" width="9" style="1" customWidth="1"/>
    <col min="15" max="1021" width="11.25" style="1"/>
  </cols>
  <sheetData>
    <row r="1" spans="1:15" s="1" customFormat="1" ht="18">
      <c r="A1" s="135" t="s">
        <v>613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5" ht="14.85" customHeight="1">
      <c r="A2" s="153" t="s">
        <v>0</v>
      </c>
      <c r="B2" s="154" t="s">
        <v>1</v>
      </c>
      <c r="C2" s="154" t="s">
        <v>2</v>
      </c>
      <c r="D2" s="154" t="s">
        <v>127</v>
      </c>
      <c r="E2" s="154" t="s">
        <v>4</v>
      </c>
      <c r="F2" s="154" t="s">
        <v>5</v>
      </c>
      <c r="G2" s="154" t="s">
        <v>6</v>
      </c>
      <c r="H2" s="154" t="s">
        <v>7</v>
      </c>
      <c r="I2" s="154" t="s">
        <v>8</v>
      </c>
      <c r="J2" s="154"/>
      <c r="K2" s="154" t="s">
        <v>9</v>
      </c>
      <c r="L2" s="154"/>
      <c r="M2" s="154" t="s">
        <v>10</v>
      </c>
      <c r="N2" s="154"/>
    </row>
    <row r="3" spans="1:15">
      <c r="A3" s="153"/>
      <c r="B3" s="154"/>
      <c r="C3" s="154"/>
      <c r="D3" s="154"/>
      <c r="E3" s="154"/>
      <c r="F3" s="154"/>
      <c r="G3" s="154"/>
      <c r="H3" s="154"/>
      <c r="I3" s="64" t="s">
        <v>11</v>
      </c>
      <c r="J3" s="64" t="s">
        <v>12</v>
      </c>
      <c r="K3" s="64" t="s">
        <v>13</v>
      </c>
      <c r="L3" s="64" t="s">
        <v>14</v>
      </c>
      <c r="M3" s="64" t="s">
        <v>15</v>
      </c>
      <c r="N3" s="64" t="s">
        <v>14</v>
      </c>
    </row>
    <row r="4" spans="1:15" ht="40.5">
      <c r="A4" s="46">
        <v>1</v>
      </c>
      <c r="B4" s="46" t="s">
        <v>186</v>
      </c>
      <c r="C4" s="52" t="s">
        <v>187</v>
      </c>
      <c r="D4" s="46" t="s">
        <v>188</v>
      </c>
      <c r="E4" s="46" t="s">
        <v>189</v>
      </c>
      <c r="F4" s="65" t="s">
        <v>190</v>
      </c>
      <c r="G4" s="65" t="s">
        <v>35</v>
      </c>
      <c r="H4" s="66">
        <v>540</v>
      </c>
      <c r="I4" s="48">
        <v>44434</v>
      </c>
      <c r="J4" s="48">
        <v>44434</v>
      </c>
      <c r="K4" s="46" t="s">
        <v>120</v>
      </c>
      <c r="L4" s="46"/>
      <c r="M4" s="67" t="s">
        <v>191</v>
      </c>
      <c r="N4" s="66">
        <v>270</v>
      </c>
      <c r="O4" s="68"/>
    </row>
    <row r="5" spans="1:15" ht="14.85" customHeight="1">
      <c r="A5" s="155">
        <v>2</v>
      </c>
      <c r="B5" s="46" t="s">
        <v>116</v>
      </c>
      <c r="C5" s="52" t="s">
        <v>117</v>
      </c>
      <c r="D5" s="46" t="s">
        <v>118</v>
      </c>
      <c r="E5" s="46">
        <v>27740</v>
      </c>
      <c r="F5" s="157" t="s">
        <v>192</v>
      </c>
      <c r="G5" s="157" t="s">
        <v>193</v>
      </c>
      <c r="H5" s="66">
        <v>540</v>
      </c>
      <c r="I5" s="48">
        <v>44460</v>
      </c>
      <c r="J5" s="48">
        <v>44460</v>
      </c>
      <c r="K5" s="155" t="s">
        <v>120</v>
      </c>
      <c r="L5" s="46"/>
      <c r="M5" s="67" t="s">
        <v>191</v>
      </c>
      <c r="N5" s="66">
        <v>270</v>
      </c>
      <c r="O5" s="68"/>
    </row>
    <row r="6" spans="1:15">
      <c r="A6" s="155"/>
      <c r="B6" s="46" t="s">
        <v>194</v>
      </c>
      <c r="C6" s="52" t="s">
        <v>125</v>
      </c>
      <c r="D6" s="46" t="s">
        <v>86</v>
      </c>
      <c r="E6" s="46" t="s">
        <v>126</v>
      </c>
      <c r="F6" s="157"/>
      <c r="G6" s="157"/>
      <c r="H6" s="66">
        <v>540</v>
      </c>
      <c r="I6" s="48">
        <v>44460</v>
      </c>
      <c r="J6" s="48">
        <v>44460</v>
      </c>
      <c r="K6" s="155"/>
      <c r="L6" s="46"/>
      <c r="M6" s="67" t="s">
        <v>191</v>
      </c>
      <c r="N6" s="66">
        <v>270</v>
      </c>
      <c r="O6" s="68"/>
    </row>
    <row r="7" spans="1:15">
      <c r="A7" s="155"/>
      <c r="B7" s="46" t="s">
        <v>16</v>
      </c>
      <c r="C7" s="52" t="s">
        <v>121</v>
      </c>
      <c r="D7" s="46" t="s">
        <v>122</v>
      </c>
      <c r="E7" s="46" t="s">
        <v>123</v>
      </c>
      <c r="F7" s="157"/>
      <c r="G7" s="157"/>
      <c r="H7" s="66">
        <v>540</v>
      </c>
      <c r="I7" s="48">
        <v>44460</v>
      </c>
      <c r="J7" s="48">
        <v>44460</v>
      </c>
      <c r="K7" s="155"/>
      <c r="L7" s="46"/>
      <c r="M7" s="67" t="s">
        <v>191</v>
      </c>
      <c r="N7" s="66">
        <v>270</v>
      </c>
      <c r="O7" s="68"/>
    </row>
    <row r="8" spans="1:15">
      <c r="A8" s="155"/>
      <c r="B8" s="46" t="s">
        <v>194</v>
      </c>
      <c r="C8" s="52" t="s">
        <v>195</v>
      </c>
      <c r="D8" s="46" t="s">
        <v>122</v>
      </c>
      <c r="E8" s="46" t="s">
        <v>196</v>
      </c>
      <c r="F8" s="157"/>
      <c r="G8" s="157"/>
      <c r="H8" s="66">
        <v>540</v>
      </c>
      <c r="I8" s="48">
        <v>44460</v>
      </c>
      <c r="J8" s="48">
        <v>44460</v>
      </c>
      <c r="K8" s="155"/>
      <c r="L8" s="46"/>
      <c r="M8" s="67" t="s">
        <v>191</v>
      </c>
      <c r="N8" s="66">
        <v>270</v>
      </c>
      <c r="O8" s="68"/>
    </row>
    <row r="9" spans="1:15" ht="14.85" customHeight="1">
      <c r="A9" s="155">
        <v>3</v>
      </c>
      <c r="B9" s="46" t="s">
        <v>25</v>
      </c>
      <c r="C9" s="52" t="s">
        <v>38</v>
      </c>
      <c r="D9" s="46" t="s">
        <v>27</v>
      </c>
      <c r="E9" s="22" t="s">
        <v>28</v>
      </c>
      <c r="F9" s="157" t="s">
        <v>197</v>
      </c>
      <c r="G9" s="157" t="s">
        <v>82</v>
      </c>
      <c r="H9" s="66">
        <v>684</v>
      </c>
      <c r="I9" s="156">
        <v>44465</v>
      </c>
      <c r="J9" s="156">
        <v>44471</v>
      </c>
      <c r="K9" s="155" t="s">
        <v>198</v>
      </c>
      <c r="L9" s="46">
        <v>789.09</v>
      </c>
      <c r="M9" s="67">
        <v>6.5</v>
      </c>
      <c r="N9" s="66">
        <v>4446</v>
      </c>
      <c r="O9" s="68"/>
    </row>
    <row r="10" spans="1:15">
      <c r="A10" s="155"/>
      <c r="B10" s="155" t="s">
        <v>43</v>
      </c>
      <c r="C10" s="52" t="s">
        <v>44</v>
      </c>
      <c r="D10" s="46" t="s">
        <v>80</v>
      </c>
      <c r="E10" s="46">
        <v>29998</v>
      </c>
      <c r="F10" s="157"/>
      <c r="G10" s="157"/>
      <c r="H10" s="66">
        <v>684</v>
      </c>
      <c r="I10" s="156"/>
      <c r="J10" s="156"/>
      <c r="K10" s="156"/>
      <c r="L10" s="46">
        <v>789.09</v>
      </c>
      <c r="M10" s="67">
        <v>6.5</v>
      </c>
      <c r="N10" s="66">
        <v>3510</v>
      </c>
      <c r="O10" s="68"/>
    </row>
    <row r="11" spans="1:15">
      <c r="A11" s="155"/>
      <c r="B11" s="155"/>
      <c r="C11" s="52" t="s">
        <v>46</v>
      </c>
      <c r="D11" s="46" t="s">
        <v>80</v>
      </c>
      <c r="E11" s="46" t="s">
        <v>47</v>
      </c>
      <c r="F11" s="157"/>
      <c r="G11" s="157"/>
      <c r="H11" s="66">
        <v>540</v>
      </c>
      <c r="I11" s="156"/>
      <c r="J11" s="156"/>
      <c r="K11" s="156"/>
      <c r="L11" s="46">
        <v>789.09</v>
      </c>
      <c r="M11" s="67">
        <v>6.5</v>
      </c>
      <c r="N11" s="66">
        <v>3510</v>
      </c>
      <c r="O11" s="68"/>
    </row>
    <row r="12" spans="1:15">
      <c r="A12" s="155"/>
      <c r="B12" s="46" t="s">
        <v>199</v>
      </c>
      <c r="C12" s="52" t="s">
        <v>48</v>
      </c>
      <c r="D12" s="46" t="s">
        <v>80</v>
      </c>
      <c r="E12" s="46" t="s">
        <v>49</v>
      </c>
      <c r="F12" s="157"/>
      <c r="G12" s="157"/>
      <c r="H12" s="66">
        <v>540</v>
      </c>
      <c r="I12" s="156"/>
      <c r="J12" s="156"/>
      <c r="K12" s="156"/>
      <c r="L12" s="46">
        <v>789.09</v>
      </c>
      <c r="M12" s="67">
        <v>6.5</v>
      </c>
      <c r="N12" s="66">
        <v>3510</v>
      </c>
      <c r="O12" s="68"/>
    </row>
    <row r="13" spans="1:15">
      <c r="A13" s="155"/>
      <c r="B13" s="46" t="s">
        <v>43</v>
      </c>
      <c r="C13" s="52" t="s">
        <v>200</v>
      </c>
      <c r="D13" s="46" t="s">
        <v>201</v>
      </c>
      <c r="E13" s="46" t="s">
        <v>202</v>
      </c>
      <c r="F13" s="157"/>
      <c r="G13" s="157"/>
      <c r="H13" s="66">
        <v>540</v>
      </c>
      <c r="I13" s="156"/>
      <c r="J13" s="156"/>
      <c r="K13" s="156"/>
      <c r="L13" s="46">
        <v>780.09</v>
      </c>
      <c r="M13" s="67">
        <v>6.5</v>
      </c>
      <c r="N13" s="66">
        <v>3510</v>
      </c>
      <c r="O13" s="68"/>
    </row>
    <row r="14" spans="1:15" ht="14.85" customHeight="1">
      <c r="A14" s="155">
        <v>4</v>
      </c>
      <c r="B14" s="155" t="s">
        <v>50</v>
      </c>
      <c r="C14" s="52" t="s">
        <v>66</v>
      </c>
      <c r="D14" s="46" t="s">
        <v>80</v>
      </c>
      <c r="E14" s="46" t="s">
        <v>67</v>
      </c>
      <c r="F14" s="157" t="s">
        <v>203</v>
      </c>
      <c r="G14" s="157" t="s">
        <v>204</v>
      </c>
      <c r="H14" s="66">
        <v>432</v>
      </c>
      <c r="I14" s="156">
        <v>44452</v>
      </c>
      <c r="J14" s="156">
        <v>44457</v>
      </c>
      <c r="K14" s="155" t="s">
        <v>198</v>
      </c>
      <c r="L14" s="46">
        <v>1466.04</v>
      </c>
      <c r="M14" s="67">
        <v>5.5</v>
      </c>
      <c r="N14" s="66">
        <v>2376</v>
      </c>
      <c r="O14" s="68"/>
    </row>
    <row r="15" spans="1:15">
      <c r="A15" s="155"/>
      <c r="B15" s="155"/>
      <c r="C15" s="52" t="s">
        <v>62</v>
      </c>
      <c r="D15" s="46" t="s">
        <v>80</v>
      </c>
      <c r="E15" s="46" t="s">
        <v>63</v>
      </c>
      <c r="F15" s="157"/>
      <c r="G15" s="157"/>
      <c r="H15" s="66">
        <v>432</v>
      </c>
      <c r="I15" s="156"/>
      <c r="J15" s="156"/>
      <c r="K15" s="156"/>
      <c r="L15" s="46">
        <v>1466.04</v>
      </c>
      <c r="M15" s="67">
        <v>5.5</v>
      </c>
      <c r="N15" s="66">
        <v>2376</v>
      </c>
      <c r="O15" s="68"/>
    </row>
    <row r="16" spans="1:15" ht="14.85" customHeight="1">
      <c r="A16" s="155">
        <v>5</v>
      </c>
      <c r="B16" s="46" t="s">
        <v>135</v>
      </c>
      <c r="C16" s="52" t="s">
        <v>170</v>
      </c>
      <c r="D16" s="46" t="s">
        <v>205</v>
      </c>
      <c r="E16" s="46" t="s">
        <v>206</v>
      </c>
      <c r="F16" s="157" t="s">
        <v>207</v>
      </c>
      <c r="G16" s="157" t="s">
        <v>208</v>
      </c>
      <c r="H16" s="66">
        <v>432</v>
      </c>
      <c r="I16" s="156">
        <v>44453</v>
      </c>
      <c r="J16" s="156">
        <v>44455</v>
      </c>
      <c r="K16" s="155" t="s">
        <v>61</v>
      </c>
      <c r="L16" s="46"/>
      <c r="M16" s="67">
        <v>2.5</v>
      </c>
      <c r="N16" s="66">
        <v>1080</v>
      </c>
      <c r="O16" s="68"/>
    </row>
    <row r="17" spans="1:16" ht="15">
      <c r="A17" s="155"/>
      <c r="B17" s="46" t="s">
        <v>109</v>
      </c>
      <c r="C17" s="52" t="s">
        <v>209</v>
      </c>
      <c r="D17" s="46" t="s">
        <v>139</v>
      </c>
      <c r="E17" s="54" t="s">
        <v>210</v>
      </c>
      <c r="F17" s="157"/>
      <c r="G17" s="157"/>
      <c r="H17" s="66">
        <v>432</v>
      </c>
      <c r="I17" s="156"/>
      <c r="J17" s="156"/>
      <c r="K17" s="156"/>
      <c r="L17" s="46"/>
      <c r="M17" s="67">
        <v>2.5</v>
      </c>
      <c r="N17" s="66">
        <v>1080</v>
      </c>
      <c r="O17" s="68"/>
    </row>
    <row r="18" spans="1:16" ht="15">
      <c r="A18" s="155"/>
      <c r="B18" s="46" t="s">
        <v>109</v>
      </c>
      <c r="C18" s="52" t="s">
        <v>211</v>
      </c>
      <c r="D18" s="46" t="s">
        <v>139</v>
      </c>
      <c r="E18" s="54" t="s">
        <v>212</v>
      </c>
      <c r="F18" s="157"/>
      <c r="G18" s="157"/>
      <c r="H18" s="66">
        <v>432</v>
      </c>
      <c r="I18" s="156"/>
      <c r="J18" s="156"/>
      <c r="K18" s="156"/>
      <c r="L18" s="46"/>
      <c r="M18" s="67">
        <v>2.5</v>
      </c>
      <c r="N18" s="66">
        <v>1080</v>
      </c>
      <c r="O18" s="68"/>
    </row>
    <row r="19" spans="1:16" ht="15">
      <c r="A19" s="155"/>
      <c r="B19" s="46" t="s">
        <v>109</v>
      </c>
      <c r="C19" s="52" t="s">
        <v>213</v>
      </c>
      <c r="D19" s="46" t="s">
        <v>139</v>
      </c>
      <c r="E19" s="54" t="s">
        <v>214</v>
      </c>
      <c r="F19" s="157"/>
      <c r="G19" s="157"/>
      <c r="H19" s="66">
        <v>432</v>
      </c>
      <c r="I19" s="156"/>
      <c r="J19" s="156"/>
      <c r="K19" s="156"/>
      <c r="L19" s="46"/>
      <c r="M19" s="67">
        <v>2.5</v>
      </c>
      <c r="N19" s="66">
        <v>1080</v>
      </c>
      <c r="O19" s="68"/>
    </row>
    <row r="20" spans="1:16" ht="14.85" customHeight="1">
      <c r="A20" s="155">
        <v>6</v>
      </c>
      <c r="B20" s="46" t="s">
        <v>215</v>
      </c>
      <c r="C20" s="52" t="s">
        <v>216</v>
      </c>
      <c r="D20" s="46" t="s">
        <v>80</v>
      </c>
      <c r="E20" s="46" t="s">
        <v>74</v>
      </c>
      <c r="F20" s="157" t="s">
        <v>217</v>
      </c>
      <c r="G20" s="157" t="s">
        <v>101</v>
      </c>
      <c r="H20" s="66">
        <v>480</v>
      </c>
      <c r="I20" s="156">
        <v>44459</v>
      </c>
      <c r="J20" s="156">
        <v>44463</v>
      </c>
      <c r="K20" s="155" t="s">
        <v>102</v>
      </c>
      <c r="L20" s="46"/>
      <c r="M20" s="67">
        <v>5.5</v>
      </c>
      <c r="N20" s="66">
        <v>2160</v>
      </c>
      <c r="O20" s="68"/>
    </row>
    <row r="21" spans="1:16" ht="27">
      <c r="A21" s="155"/>
      <c r="B21" s="46" t="s">
        <v>215</v>
      </c>
      <c r="C21" s="112" t="s">
        <v>69</v>
      </c>
      <c r="D21" s="46" t="s">
        <v>27</v>
      </c>
      <c r="E21" s="46" t="s">
        <v>70</v>
      </c>
      <c r="F21" s="157"/>
      <c r="G21" s="157"/>
      <c r="H21" s="66">
        <v>684</v>
      </c>
      <c r="I21" s="156"/>
      <c r="J21" s="156"/>
      <c r="K21" s="156"/>
      <c r="L21" s="46"/>
      <c r="M21" s="67">
        <v>4.5</v>
      </c>
      <c r="N21" s="66">
        <v>3078</v>
      </c>
      <c r="O21" s="68"/>
    </row>
    <row r="22" spans="1:16" s="1" customFormat="1" ht="54">
      <c r="A22" s="46">
        <v>7</v>
      </c>
      <c r="B22" s="82" t="s">
        <v>457</v>
      </c>
      <c r="C22" s="61" t="s">
        <v>458</v>
      </c>
      <c r="D22" s="22" t="s">
        <v>459</v>
      </c>
      <c r="E22" s="22"/>
      <c r="F22" s="37" t="s">
        <v>604</v>
      </c>
      <c r="G22" s="22" t="s">
        <v>148</v>
      </c>
      <c r="H22" s="43" t="s">
        <v>461</v>
      </c>
      <c r="I22" s="48" t="s">
        <v>605</v>
      </c>
      <c r="J22" s="48">
        <v>44834</v>
      </c>
      <c r="K22" s="48" t="s">
        <v>198</v>
      </c>
      <c r="L22" s="49">
        <f>3551.8+71.58</f>
        <v>3623.38</v>
      </c>
      <c r="M22" s="67">
        <v>0</v>
      </c>
      <c r="N22" s="66">
        <v>0</v>
      </c>
      <c r="O22" s="68"/>
    </row>
    <row r="23" spans="1:16" ht="16.5">
      <c r="A23" s="69"/>
      <c r="B23" s="69"/>
      <c r="C23" s="69"/>
      <c r="D23" s="69"/>
      <c r="E23" s="69"/>
      <c r="F23" s="69"/>
      <c r="G23" s="69"/>
      <c r="H23" s="70"/>
      <c r="I23" s="69"/>
      <c r="J23" s="69"/>
      <c r="K23" s="108" t="s">
        <v>78</v>
      </c>
      <c r="L23" s="109">
        <f>SUM(L4:L21)</f>
        <v>6868.53</v>
      </c>
      <c r="M23" s="109">
        <f>SUM(M4:M22)</f>
        <v>63.5</v>
      </c>
      <c r="N23" s="113">
        <f>SUM(N4:N22)</f>
        <v>34146</v>
      </c>
    </row>
    <row r="24" spans="1:16">
      <c r="P24" s="123"/>
    </row>
  </sheetData>
  <mergeCells count="42">
    <mergeCell ref="J20:J21"/>
    <mergeCell ref="K20:K21"/>
    <mergeCell ref="A20:A21"/>
    <mergeCell ref="F20:F21"/>
    <mergeCell ref="G20:G21"/>
    <mergeCell ref="I20:I21"/>
    <mergeCell ref="I14:I15"/>
    <mergeCell ref="J14:J15"/>
    <mergeCell ref="K14:K15"/>
    <mergeCell ref="A16:A19"/>
    <mergeCell ref="F16:F19"/>
    <mergeCell ref="G16:G19"/>
    <mergeCell ref="I16:I19"/>
    <mergeCell ref="J16:J19"/>
    <mergeCell ref="K16:K19"/>
    <mergeCell ref="A14:A15"/>
    <mergeCell ref="B14:B15"/>
    <mergeCell ref="F14:F15"/>
    <mergeCell ref="G14:G15"/>
    <mergeCell ref="K9:K13"/>
    <mergeCell ref="B10:B11"/>
    <mergeCell ref="A5:A8"/>
    <mergeCell ref="F5:F8"/>
    <mergeCell ref="G5:G8"/>
    <mergeCell ref="K5:K8"/>
    <mergeCell ref="A9:A13"/>
    <mergeCell ref="F9:F13"/>
    <mergeCell ref="G9:G13"/>
    <mergeCell ref="I9:I13"/>
    <mergeCell ref="J9:J13"/>
    <mergeCell ref="A1:N1"/>
    <mergeCell ref="A2:A3"/>
    <mergeCell ref="B2:B3"/>
    <mergeCell ref="C2:C3"/>
    <mergeCell ref="D2:D3"/>
    <mergeCell ref="K2:L2"/>
    <mergeCell ref="M2:N2"/>
    <mergeCell ref="E2:E3"/>
    <mergeCell ref="F2:F3"/>
    <mergeCell ref="G2:G3"/>
    <mergeCell ref="H2:H3"/>
    <mergeCell ref="I2:J2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59"/>
  <sheetViews>
    <sheetView zoomScale="80" zoomScaleNormal="80" workbookViewId="0">
      <selection sqref="A1:N1"/>
    </sheetView>
  </sheetViews>
  <sheetFormatPr defaultRowHeight="14.25"/>
  <cols>
    <col min="1" max="1" width="3.625" style="1"/>
    <col min="2" max="2" width="11.25" style="1"/>
    <col min="3" max="3" width="24.375" style="1"/>
    <col min="4" max="4" width="13.5" style="1"/>
    <col min="5" max="5" width="11.25" style="1"/>
    <col min="6" max="6" width="14.5" style="1"/>
    <col min="7" max="11" width="11.25" style="1"/>
    <col min="12" max="12" width="9" style="1"/>
    <col min="13" max="13" width="11.25" style="1"/>
    <col min="14" max="14" width="11.75" style="1"/>
    <col min="15" max="1021" width="11.25" style="1"/>
  </cols>
  <sheetData>
    <row r="1" spans="1:18" s="1" customFormat="1" ht="18">
      <c r="A1" s="135" t="s">
        <v>614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8" ht="14.85" customHeight="1">
      <c r="A2" s="151" t="s">
        <v>0</v>
      </c>
      <c r="B2" s="151" t="s">
        <v>1</v>
      </c>
      <c r="C2" s="151" t="s">
        <v>2</v>
      </c>
      <c r="D2" s="151" t="s">
        <v>127</v>
      </c>
      <c r="E2" s="151" t="s">
        <v>4</v>
      </c>
      <c r="F2" s="151" t="s">
        <v>5</v>
      </c>
      <c r="G2" s="151" t="s">
        <v>6</v>
      </c>
      <c r="H2" s="152" t="s">
        <v>7</v>
      </c>
      <c r="I2" s="151" t="s">
        <v>8</v>
      </c>
      <c r="J2" s="151"/>
      <c r="K2" s="151" t="s">
        <v>9</v>
      </c>
      <c r="L2" s="151"/>
      <c r="M2" s="151" t="s">
        <v>10</v>
      </c>
      <c r="N2" s="151"/>
    </row>
    <row r="3" spans="1:18" ht="15.2" customHeight="1">
      <c r="A3" s="151"/>
      <c r="B3" s="151"/>
      <c r="C3" s="151"/>
      <c r="D3" s="151"/>
      <c r="E3" s="151"/>
      <c r="F3" s="151"/>
      <c r="G3" s="151"/>
      <c r="H3" s="152"/>
      <c r="I3" s="58" t="s">
        <v>11</v>
      </c>
      <c r="J3" s="58" t="s">
        <v>12</v>
      </c>
      <c r="K3" s="58" t="s">
        <v>13</v>
      </c>
      <c r="L3" s="58" t="s">
        <v>14</v>
      </c>
      <c r="M3" s="58" t="s">
        <v>15</v>
      </c>
      <c r="N3" s="58" t="s">
        <v>14</v>
      </c>
    </row>
    <row r="4" spans="1:18" ht="24.2" customHeight="1">
      <c r="A4" s="143">
        <v>1</v>
      </c>
      <c r="B4" s="149" t="s">
        <v>218</v>
      </c>
      <c r="C4" s="8" t="s">
        <v>219</v>
      </c>
      <c r="D4" s="22" t="s">
        <v>57</v>
      </c>
      <c r="E4" s="22" t="s">
        <v>131</v>
      </c>
      <c r="F4" s="149" t="s">
        <v>203</v>
      </c>
      <c r="G4" s="149" t="s">
        <v>89</v>
      </c>
      <c r="H4" s="71">
        <v>432</v>
      </c>
      <c r="I4" s="147">
        <v>44459</v>
      </c>
      <c r="J4" s="147">
        <v>44459</v>
      </c>
      <c r="K4" s="37" t="s">
        <v>120</v>
      </c>
      <c r="L4" s="43"/>
      <c r="M4" s="22">
        <v>0.5</v>
      </c>
      <c r="N4" s="43">
        <f t="shared" ref="N4:N46" si="0">M4*H4</f>
        <v>216</v>
      </c>
      <c r="Q4" s="159"/>
      <c r="R4" s="159"/>
    </row>
    <row r="5" spans="1:18" ht="26.1" customHeight="1">
      <c r="A5" s="143"/>
      <c r="B5" s="149"/>
      <c r="C5" s="8" t="s">
        <v>125</v>
      </c>
      <c r="D5" s="22" t="s">
        <v>220</v>
      </c>
      <c r="E5" s="22" t="s">
        <v>126</v>
      </c>
      <c r="F5" s="149"/>
      <c r="G5" s="149"/>
      <c r="H5" s="71">
        <v>432</v>
      </c>
      <c r="I5" s="147"/>
      <c r="J5" s="147"/>
      <c r="K5" s="37" t="s">
        <v>120</v>
      </c>
      <c r="L5" s="43"/>
      <c r="M5" s="22">
        <v>0.5</v>
      </c>
      <c r="N5" s="43">
        <f t="shared" si="0"/>
        <v>216</v>
      </c>
      <c r="Q5" s="158"/>
      <c r="R5" s="158"/>
    </row>
    <row r="6" spans="1:18" ht="14.85" customHeight="1">
      <c r="A6" s="143">
        <v>2</v>
      </c>
      <c r="B6" s="22" t="s">
        <v>116</v>
      </c>
      <c r="C6" s="8" t="s">
        <v>117</v>
      </c>
      <c r="D6" s="22" t="s">
        <v>118</v>
      </c>
      <c r="E6" s="22">
        <v>27740</v>
      </c>
      <c r="F6" s="149" t="s">
        <v>221</v>
      </c>
      <c r="G6" s="149" t="s">
        <v>222</v>
      </c>
      <c r="H6" s="71">
        <v>900</v>
      </c>
      <c r="I6" s="147">
        <v>44473</v>
      </c>
      <c r="J6" s="147">
        <v>44475</v>
      </c>
      <c r="K6" s="149" t="s">
        <v>55</v>
      </c>
      <c r="L6" s="43">
        <v>2752.17</v>
      </c>
      <c r="M6" s="22">
        <v>2.5</v>
      </c>
      <c r="N6" s="43">
        <f t="shared" si="0"/>
        <v>2250</v>
      </c>
      <c r="Q6" s="159"/>
      <c r="R6" s="159"/>
    </row>
    <row r="7" spans="1:18" ht="34.15" customHeight="1">
      <c r="A7" s="143"/>
      <c r="B7" s="22" t="s">
        <v>223</v>
      </c>
      <c r="C7" s="8" t="s">
        <v>224</v>
      </c>
      <c r="D7" s="22" t="s">
        <v>122</v>
      </c>
      <c r="E7" s="22" t="s">
        <v>225</v>
      </c>
      <c r="F7" s="149"/>
      <c r="G7" s="149"/>
      <c r="H7" s="71">
        <v>900</v>
      </c>
      <c r="I7" s="147"/>
      <c r="J7" s="147"/>
      <c r="K7" s="149"/>
      <c r="L7" s="43">
        <v>2752.17</v>
      </c>
      <c r="M7" s="22">
        <v>2.5</v>
      </c>
      <c r="N7" s="43">
        <f t="shared" si="0"/>
        <v>2250</v>
      </c>
      <c r="Q7" s="158"/>
      <c r="R7" s="158"/>
    </row>
    <row r="8" spans="1:18">
      <c r="A8" s="22">
        <v>3</v>
      </c>
      <c r="B8" s="22" t="s">
        <v>43</v>
      </c>
      <c r="C8" s="8" t="s">
        <v>226</v>
      </c>
      <c r="D8" s="22" t="s">
        <v>86</v>
      </c>
      <c r="E8" s="22" t="s">
        <v>227</v>
      </c>
      <c r="F8" s="37" t="s">
        <v>228</v>
      </c>
      <c r="G8" s="37" t="s">
        <v>35</v>
      </c>
      <c r="H8" s="71">
        <v>432</v>
      </c>
      <c r="I8" s="39">
        <v>44433</v>
      </c>
      <c r="J8" s="39">
        <v>44434</v>
      </c>
      <c r="K8" s="37" t="s">
        <v>120</v>
      </c>
      <c r="L8" s="43"/>
      <c r="M8" s="22">
        <v>1.5</v>
      </c>
      <c r="N8" s="43">
        <f t="shared" si="0"/>
        <v>648</v>
      </c>
      <c r="Q8" s="159"/>
      <c r="R8" s="159"/>
    </row>
    <row r="9" spans="1:18" ht="14.85" customHeight="1">
      <c r="A9" s="143">
        <v>4</v>
      </c>
      <c r="B9" s="22" t="s">
        <v>135</v>
      </c>
      <c r="C9" s="8" t="s">
        <v>152</v>
      </c>
      <c r="D9" s="22" t="s">
        <v>86</v>
      </c>
      <c r="E9" s="22" t="s">
        <v>108</v>
      </c>
      <c r="F9" s="149" t="s">
        <v>229</v>
      </c>
      <c r="G9" s="149" t="s">
        <v>230</v>
      </c>
      <c r="H9" s="71">
        <v>432</v>
      </c>
      <c r="I9" s="39">
        <v>44474</v>
      </c>
      <c r="J9" s="39">
        <v>44478</v>
      </c>
      <c r="K9" s="37" t="s">
        <v>231</v>
      </c>
      <c r="L9" s="43"/>
      <c r="M9" s="22">
        <v>4.5</v>
      </c>
      <c r="N9" s="43">
        <f t="shared" si="0"/>
        <v>1944</v>
      </c>
      <c r="Q9" s="158"/>
      <c r="R9" s="158"/>
    </row>
    <row r="10" spans="1:18">
      <c r="A10" s="143"/>
      <c r="B10" s="22" t="s">
        <v>109</v>
      </c>
      <c r="C10" s="8" t="s">
        <v>175</v>
      </c>
      <c r="D10" s="22" t="s">
        <v>139</v>
      </c>
      <c r="E10" s="22" t="s">
        <v>232</v>
      </c>
      <c r="F10" s="149"/>
      <c r="G10" s="149"/>
      <c r="H10" s="71">
        <v>432</v>
      </c>
      <c r="I10" s="39">
        <v>44474</v>
      </c>
      <c r="J10" s="39">
        <v>44478</v>
      </c>
      <c r="K10" s="37" t="s">
        <v>231</v>
      </c>
      <c r="L10" s="43"/>
      <c r="M10" s="22">
        <v>4.5</v>
      </c>
      <c r="N10" s="43">
        <f t="shared" si="0"/>
        <v>1944</v>
      </c>
      <c r="Q10" s="159"/>
      <c r="R10" s="159"/>
    </row>
    <row r="11" spans="1:18">
      <c r="A11" s="143"/>
      <c r="B11" s="22" t="s">
        <v>109</v>
      </c>
      <c r="C11" s="8" t="s">
        <v>233</v>
      </c>
      <c r="D11" s="22" t="s">
        <v>139</v>
      </c>
      <c r="E11" s="22" t="s">
        <v>234</v>
      </c>
      <c r="F11" s="149"/>
      <c r="G11" s="149"/>
      <c r="H11" s="71">
        <v>432</v>
      </c>
      <c r="I11" s="39">
        <v>44474</v>
      </c>
      <c r="J11" s="39">
        <v>44478</v>
      </c>
      <c r="K11" s="37" t="s">
        <v>231</v>
      </c>
      <c r="L11" s="43"/>
      <c r="M11" s="22">
        <v>4.5</v>
      </c>
      <c r="N11" s="43">
        <f t="shared" si="0"/>
        <v>1944</v>
      </c>
      <c r="Q11" s="158"/>
      <c r="R11" s="158"/>
    </row>
    <row r="12" spans="1:18">
      <c r="A12" s="143"/>
      <c r="B12" s="22" t="s">
        <v>109</v>
      </c>
      <c r="C12" s="8" t="s">
        <v>235</v>
      </c>
      <c r="D12" s="22" t="s">
        <v>139</v>
      </c>
      <c r="E12" s="22" t="s">
        <v>236</v>
      </c>
      <c r="F12" s="149"/>
      <c r="G12" s="149"/>
      <c r="H12" s="71">
        <v>432</v>
      </c>
      <c r="I12" s="39">
        <v>44474</v>
      </c>
      <c r="J12" s="39">
        <v>44478</v>
      </c>
      <c r="K12" s="37" t="s">
        <v>231</v>
      </c>
      <c r="L12" s="43"/>
      <c r="M12" s="22">
        <v>4.5</v>
      </c>
      <c r="N12" s="43">
        <f t="shared" si="0"/>
        <v>1944</v>
      </c>
      <c r="Q12" s="159"/>
      <c r="R12" s="159"/>
    </row>
    <row r="13" spans="1:18" ht="14.85" customHeight="1">
      <c r="A13" s="143">
        <v>5</v>
      </c>
      <c r="B13" s="143" t="s">
        <v>50</v>
      </c>
      <c r="C13" s="8" t="s">
        <v>91</v>
      </c>
      <c r="D13" s="22" t="s">
        <v>237</v>
      </c>
      <c r="E13" s="22" t="s">
        <v>238</v>
      </c>
      <c r="F13" s="149" t="s">
        <v>92</v>
      </c>
      <c r="G13" s="149" t="s">
        <v>239</v>
      </c>
      <c r="H13" s="71">
        <v>432</v>
      </c>
      <c r="I13" s="147">
        <v>44480</v>
      </c>
      <c r="J13" s="147">
        <v>44484</v>
      </c>
      <c r="K13" s="149" t="s">
        <v>120</v>
      </c>
      <c r="L13" s="43"/>
      <c r="M13" s="22">
        <v>4.5</v>
      </c>
      <c r="N13" s="43">
        <f t="shared" si="0"/>
        <v>1944</v>
      </c>
      <c r="Q13" s="158"/>
      <c r="R13" s="158"/>
    </row>
    <row r="14" spans="1:18">
      <c r="A14" s="143"/>
      <c r="B14" s="143"/>
      <c r="C14" s="8" t="s">
        <v>66</v>
      </c>
      <c r="D14" s="22" t="s">
        <v>237</v>
      </c>
      <c r="E14" s="22" t="s">
        <v>67</v>
      </c>
      <c r="F14" s="149"/>
      <c r="G14" s="149"/>
      <c r="H14" s="71">
        <v>432</v>
      </c>
      <c r="I14" s="147"/>
      <c r="J14" s="147"/>
      <c r="K14" s="149"/>
      <c r="L14" s="43"/>
      <c r="M14" s="22">
        <v>4.5</v>
      </c>
      <c r="N14" s="43">
        <f t="shared" si="0"/>
        <v>1944</v>
      </c>
      <c r="Q14" s="159"/>
      <c r="R14" s="159"/>
    </row>
    <row r="15" spans="1:18" ht="14.85" customHeight="1">
      <c r="A15" s="143">
        <v>6</v>
      </c>
      <c r="B15" s="143" t="s">
        <v>68</v>
      </c>
      <c r="C15" s="8" t="s">
        <v>69</v>
      </c>
      <c r="D15" s="22" t="s">
        <v>27</v>
      </c>
      <c r="E15" s="22" t="s">
        <v>70</v>
      </c>
      <c r="F15" s="149" t="s">
        <v>100</v>
      </c>
      <c r="G15" s="149" t="s">
        <v>101</v>
      </c>
      <c r="H15" s="71">
        <v>684</v>
      </c>
      <c r="I15" s="147">
        <v>44487</v>
      </c>
      <c r="J15" s="147">
        <v>44491</v>
      </c>
      <c r="K15" s="149" t="s">
        <v>231</v>
      </c>
      <c r="L15" s="43"/>
      <c r="M15" s="22">
        <v>4.5</v>
      </c>
      <c r="N15" s="43">
        <f t="shared" si="0"/>
        <v>3078</v>
      </c>
      <c r="Q15" s="158"/>
      <c r="R15" s="158"/>
    </row>
    <row r="16" spans="1:18">
      <c r="A16" s="143"/>
      <c r="B16" s="143"/>
      <c r="C16" s="8" t="s">
        <v>73</v>
      </c>
      <c r="D16" s="22" t="s">
        <v>237</v>
      </c>
      <c r="E16" s="22" t="s">
        <v>74</v>
      </c>
      <c r="F16" s="149"/>
      <c r="G16" s="149"/>
      <c r="H16" s="71">
        <v>480</v>
      </c>
      <c r="I16" s="147"/>
      <c r="J16" s="147"/>
      <c r="K16" s="149"/>
      <c r="L16" s="43"/>
      <c r="M16" s="22">
        <v>4.5</v>
      </c>
      <c r="N16" s="43">
        <f t="shared" si="0"/>
        <v>2160</v>
      </c>
      <c r="Q16" s="159"/>
      <c r="R16" s="159"/>
    </row>
    <row r="17" spans="1:18" ht="14.85" customHeight="1">
      <c r="A17" s="143">
        <v>7</v>
      </c>
      <c r="B17" s="22" t="s">
        <v>25</v>
      </c>
      <c r="C17" s="8" t="s">
        <v>38</v>
      </c>
      <c r="D17" s="22" t="s">
        <v>27</v>
      </c>
      <c r="E17" s="22" t="s">
        <v>28</v>
      </c>
      <c r="F17" s="149" t="s">
        <v>83</v>
      </c>
      <c r="G17" s="149" t="s">
        <v>240</v>
      </c>
      <c r="H17" s="71">
        <v>684</v>
      </c>
      <c r="I17" s="147">
        <v>44486</v>
      </c>
      <c r="J17" s="147">
        <v>44492</v>
      </c>
      <c r="K17" s="149" t="s">
        <v>120</v>
      </c>
      <c r="L17" s="43"/>
      <c r="M17" s="22">
        <v>6.5</v>
      </c>
      <c r="N17" s="43">
        <f t="shared" si="0"/>
        <v>4446</v>
      </c>
      <c r="Q17" s="158"/>
      <c r="R17" s="158"/>
    </row>
    <row r="18" spans="1:18">
      <c r="A18" s="143"/>
      <c r="B18" s="143" t="s">
        <v>43</v>
      </c>
      <c r="C18" s="8" t="s">
        <v>44</v>
      </c>
      <c r="D18" s="22" t="s">
        <v>237</v>
      </c>
      <c r="E18" s="22">
        <v>29998</v>
      </c>
      <c r="F18" s="149"/>
      <c r="G18" s="149"/>
      <c r="H18" s="71">
        <v>540</v>
      </c>
      <c r="I18" s="147"/>
      <c r="J18" s="147"/>
      <c r="K18" s="149"/>
      <c r="L18" s="43"/>
      <c r="M18" s="22">
        <v>6.5</v>
      </c>
      <c r="N18" s="43">
        <f t="shared" si="0"/>
        <v>3510</v>
      </c>
      <c r="Q18" s="159"/>
      <c r="R18" s="159"/>
    </row>
    <row r="19" spans="1:18">
      <c r="A19" s="143"/>
      <c r="B19" s="143"/>
      <c r="C19" s="8" t="s">
        <v>46</v>
      </c>
      <c r="D19" s="22" t="s">
        <v>237</v>
      </c>
      <c r="E19" s="22" t="s">
        <v>47</v>
      </c>
      <c r="F19" s="149"/>
      <c r="G19" s="149"/>
      <c r="H19" s="71">
        <v>540</v>
      </c>
      <c r="I19" s="147"/>
      <c r="J19" s="147"/>
      <c r="K19" s="149"/>
      <c r="L19" s="43"/>
      <c r="M19" s="22">
        <v>6.5</v>
      </c>
      <c r="N19" s="43">
        <f t="shared" si="0"/>
        <v>3510</v>
      </c>
      <c r="Q19" s="158"/>
      <c r="R19" s="158"/>
    </row>
    <row r="20" spans="1:18" ht="15">
      <c r="A20" s="143"/>
      <c r="B20" s="143"/>
      <c r="C20" s="8" t="s">
        <v>241</v>
      </c>
      <c r="D20" s="22" t="s">
        <v>242</v>
      </c>
      <c r="E20" s="54" t="s">
        <v>202</v>
      </c>
      <c r="F20" s="149"/>
      <c r="G20" s="149"/>
      <c r="H20" s="71">
        <v>540</v>
      </c>
      <c r="I20" s="147"/>
      <c r="J20" s="147"/>
      <c r="K20" s="149"/>
      <c r="L20" s="43"/>
      <c r="M20" s="22">
        <v>6.5</v>
      </c>
      <c r="N20" s="43">
        <f t="shared" si="0"/>
        <v>3510</v>
      </c>
      <c r="Q20" s="159"/>
      <c r="R20" s="159"/>
    </row>
    <row r="21" spans="1:18">
      <c r="A21" s="143"/>
      <c r="B21" s="143"/>
      <c r="C21" s="8" t="s">
        <v>48</v>
      </c>
      <c r="D21" s="22" t="s">
        <v>237</v>
      </c>
      <c r="E21" s="22" t="s">
        <v>49</v>
      </c>
      <c r="F21" s="149"/>
      <c r="G21" s="149"/>
      <c r="H21" s="71">
        <v>540</v>
      </c>
      <c r="I21" s="147"/>
      <c r="J21" s="147"/>
      <c r="K21" s="149"/>
      <c r="L21" s="43"/>
      <c r="M21" s="22">
        <v>6.5</v>
      </c>
      <c r="N21" s="43">
        <f t="shared" si="0"/>
        <v>3510</v>
      </c>
      <c r="Q21" s="158"/>
      <c r="R21" s="158"/>
    </row>
    <row r="22" spans="1:18" ht="14.85" customHeight="1">
      <c r="A22" s="143">
        <v>8</v>
      </c>
      <c r="B22" s="149" t="s">
        <v>243</v>
      </c>
      <c r="C22" s="8" t="s">
        <v>244</v>
      </c>
      <c r="D22" s="22" t="s">
        <v>245</v>
      </c>
      <c r="E22" s="22">
        <v>5541</v>
      </c>
      <c r="F22" s="149" t="s">
        <v>246</v>
      </c>
      <c r="G22" s="149" t="s">
        <v>247</v>
      </c>
      <c r="H22" s="71">
        <v>684</v>
      </c>
      <c r="I22" s="147">
        <v>44502</v>
      </c>
      <c r="J22" s="147">
        <v>44507</v>
      </c>
      <c r="K22" s="160" t="s">
        <v>55</v>
      </c>
      <c r="L22" s="43">
        <v>1333.99</v>
      </c>
      <c r="M22" s="22">
        <v>5.5</v>
      </c>
      <c r="N22" s="43">
        <f t="shared" si="0"/>
        <v>3762</v>
      </c>
      <c r="Q22" s="159"/>
      <c r="R22" s="159"/>
    </row>
    <row r="23" spans="1:18">
      <c r="A23" s="143"/>
      <c r="B23" s="149"/>
      <c r="C23" s="8" t="s">
        <v>248</v>
      </c>
      <c r="D23" s="22" t="s">
        <v>249</v>
      </c>
      <c r="E23" s="22">
        <v>1241</v>
      </c>
      <c r="F23" s="149"/>
      <c r="G23" s="149"/>
      <c r="H23" s="71">
        <v>540</v>
      </c>
      <c r="I23" s="147"/>
      <c r="J23" s="147"/>
      <c r="K23" s="160"/>
      <c r="L23" s="43">
        <v>1333.99</v>
      </c>
      <c r="M23" s="22">
        <v>5.5</v>
      </c>
      <c r="N23" s="43">
        <f t="shared" si="0"/>
        <v>2970</v>
      </c>
      <c r="Q23" s="158"/>
      <c r="R23" s="158"/>
    </row>
    <row r="24" spans="1:18">
      <c r="A24" s="143"/>
      <c r="B24" s="149"/>
      <c r="C24" s="8" t="s">
        <v>250</v>
      </c>
      <c r="D24" s="22" t="s">
        <v>251</v>
      </c>
      <c r="E24" s="22" t="s">
        <v>252</v>
      </c>
      <c r="F24" s="149"/>
      <c r="G24" s="149"/>
      <c r="H24" s="71">
        <v>540</v>
      </c>
      <c r="I24" s="147"/>
      <c r="J24" s="147"/>
      <c r="K24" s="160"/>
      <c r="L24" s="43">
        <v>1333.99</v>
      </c>
      <c r="M24" s="22">
        <v>5.5</v>
      </c>
      <c r="N24" s="43">
        <f t="shared" si="0"/>
        <v>2970</v>
      </c>
      <c r="Q24" s="159"/>
      <c r="R24" s="159"/>
    </row>
    <row r="25" spans="1:18">
      <c r="A25" s="143"/>
      <c r="B25" s="149"/>
      <c r="C25" s="8" t="s">
        <v>253</v>
      </c>
      <c r="D25" s="22" t="s">
        <v>237</v>
      </c>
      <c r="E25" s="22">
        <v>6406</v>
      </c>
      <c r="F25" s="149"/>
      <c r="G25" s="149"/>
      <c r="H25" s="71">
        <v>540</v>
      </c>
      <c r="I25" s="147"/>
      <c r="J25" s="147"/>
      <c r="K25" s="160"/>
      <c r="L25" s="43">
        <v>1333.99</v>
      </c>
      <c r="M25" s="22">
        <v>5.5</v>
      </c>
      <c r="N25" s="43">
        <f t="shared" si="0"/>
        <v>2970</v>
      </c>
      <c r="Q25" s="158"/>
      <c r="R25" s="158"/>
    </row>
    <row r="26" spans="1:18">
      <c r="A26" s="143"/>
      <c r="B26" s="149"/>
      <c r="C26" s="8" t="s">
        <v>254</v>
      </c>
      <c r="D26" s="22" t="s">
        <v>251</v>
      </c>
      <c r="E26" s="22" t="s">
        <v>255</v>
      </c>
      <c r="F26" s="149"/>
      <c r="G26" s="149"/>
      <c r="H26" s="71">
        <v>540</v>
      </c>
      <c r="I26" s="147"/>
      <c r="J26" s="147"/>
      <c r="K26" s="160"/>
      <c r="L26" s="43">
        <v>1333.99</v>
      </c>
      <c r="M26" s="22">
        <v>5.5</v>
      </c>
      <c r="N26" s="43">
        <f t="shared" si="0"/>
        <v>2970</v>
      </c>
      <c r="Q26" s="159"/>
      <c r="R26" s="159"/>
    </row>
    <row r="27" spans="1:18" ht="14.85" customHeight="1">
      <c r="A27" s="143">
        <v>9</v>
      </c>
      <c r="B27" s="22" t="s">
        <v>135</v>
      </c>
      <c r="C27" s="8" t="s">
        <v>152</v>
      </c>
      <c r="D27" s="22" t="s">
        <v>86</v>
      </c>
      <c r="E27" s="22" t="s">
        <v>108</v>
      </c>
      <c r="F27" s="149" t="s">
        <v>229</v>
      </c>
      <c r="G27" s="149" t="s">
        <v>256</v>
      </c>
      <c r="H27" s="71">
        <v>432</v>
      </c>
      <c r="I27" s="39">
        <v>44467</v>
      </c>
      <c r="J27" s="39">
        <v>44471</v>
      </c>
      <c r="K27" s="37" t="s">
        <v>231</v>
      </c>
      <c r="L27" s="43"/>
      <c r="M27" s="22">
        <v>4.5</v>
      </c>
      <c r="N27" s="43">
        <f t="shared" si="0"/>
        <v>1944</v>
      </c>
      <c r="Q27" s="158"/>
      <c r="R27" s="158"/>
    </row>
    <row r="28" spans="1:18">
      <c r="A28" s="143"/>
      <c r="B28" s="22" t="s">
        <v>109</v>
      </c>
      <c r="C28" s="8" t="s">
        <v>257</v>
      </c>
      <c r="D28" s="22" t="s">
        <v>139</v>
      </c>
      <c r="E28" s="22" t="s">
        <v>258</v>
      </c>
      <c r="F28" s="149"/>
      <c r="G28" s="149"/>
      <c r="H28" s="71">
        <v>432</v>
      </c>
      <c r="I28" s="39">
        <v>44467</v>
      </c>
      <c r="J28" s="39">
        <v>44471</v>
      </c>
      <c r="K28" s="37" t="s">
        <v>231</v>
      </c>
      <c r="L28" s="43"/>
      <c r="M28" s="22">
        <v>4.5</v>
      </c>
      <c r="N28" s="43">
        <f t="shared" si="0"/>
        <v>1944</v>
      </c>
      <c r="Q28" s="161"/>
      <c r="R28" s="161"/>
    </row>
    <row r="29" spans="1:18">
      <c r="A29" s="143"/>
      <c r="B29" s="22" t="s">
        <v>109</v>
      </c>
      <c r="C29" s="8" t="s">
        <v>259</v>
      </c>
      <c r="D29" s="22" t="s">
        <v>139</v>
      </c>
      <c r="E29" s="22" t="s">
        <v>260</v>
      </c>
      <c r="F29" s="149"/>
      <c r="G29" s="149"/>
      <c r="H29" s="71">
        <v>432</v>
      </c>
      <c r="I29" s="39">
        <v>44467</v>
      </c>
      <c r="J29" s="39">
        <v>44471</v>
      </c>
      <c r="K29" s="37" t="s">
        <v>231</v>
      </c>
      <c r="L29" s="43"/>
      <c r="M29" s="22">
        <v>4.5</v>
      </c>
      <c r="N29" s="43">
        <f t="shared" si="0"/>
        <v>1944</v>
      </c>
    </row>
    <row r="30" spans="1:18">
      <c r="A30" s="143"/>
      <c r="B30" s="22" t="s">
        <v>109</v>
      </c>
      <c r="C30" s="8" t="s">
        <v>261</v>
      </c>
      <c r="D30" s="22" t="s">
        <v>139</v>
      </c>
      <c r="E30" s="22" t="s">
        <v>262</v>
      </c>
      <c r="F30" s="149"/>
      <c r="G30" s="149"/>
      <c r="H30" s="71">
        <v>432</v>
      </c>
      <c r="I30" s="39">
        <v>44467</v>
      </c>
      <c r="J30" s="39">
        <v>44471</v>
      </c>
      <c r="K30" s="37" t="s">
        <v>231</v>
      </c>
      <c r="L30" s="43"/>
      <c r="M30" s="22">
        <v>4.5</v>
      </c>
      <c r="N30" s="43">
        <f t="shared" si="0"/>
        <v>1944</v>
      </c>
    </row>
    <row r="31" spans="1:18" ht="40.5">
      <c r="A31" s="22">
        <v>10</v>
      </c>
      <c r="B31" s="37" t="s">
        <v>263</v>
      </c>
      <c r="C31" s="8" t="s">
        <v>264</v>
      </c>
      <c r="D31" s="22" t="s">
        <v>27</v>
      </c>
      <c r="E31" s="22">
        <v>19747</v>
      </c>
      <c r="F31" s="37" t="s">
        <v>265</v>
      </c>
      <c r="G31" s="37" t="s">
        <v>266</v>
      </c>
      <c r="H31" s="71">
        <v>1140</v>
      </c>
      <c r="I31" s="39">
        <v>44503</v>
      </c>
      <c r="J31" s="39">
        <v>44505</v>
      </c>
      <c r="K31" s="37" t="s">
        <v>55</v>
      </c>
      <c r="L31" s="43">
        <v>2857.19</v>
      </c>
      <c r="M31" s="22">
        <v>2.5</v>
      </c>
      <c r="N31" s="43">
        <f t="shared" si="0"/>
        <v>2850</v>
      </c>
    </row>
    <row r="32" spans="1:18">
      <c r="A32" s="22">
        <v>11</v>
      </c>
      <c r="B32" s="22" t="s">
        <v>43</v>
      </c>
      <c r="C32" s="8" t="s">
        <v>226</v>
      </c>
      <c r="D32" s="22" t="s">
        <v>86</v>
      </c>
      <c r="E32" s="22" t="s">
        <v>227</v>
      </c>
      <c r="F32" s="37" t="s">
        <v>228</v>
      </c>
      <c r="G32" s="37" t="s">
        <v>240</v>
      </c>
      <c r="H32" s="71">
        <v>432</v>
      </c>
      <c r="I32" s="39">
        <v>44486</v>
      </c>
      <c r="J32" s="39">
        <v>44492</v>
      </c>
      <c r="K32" s="37" t="s">
        <v>120</v>
      </c>
      <c r="L32" s="43"/>
      <c r="M32" s="22">
        <v>6.5</v>
      </c>
      <c r="N32" s="43">
        <f t="shared" si="0"/>
        <v>2808</v>
      </c>
    </row>
    <row r="33" spans="1:14" ht="14.85" customHeight="1">
      <c r="A33" s="143">
        <v>12</v>
      </c>
      <c r="B33" s="143" t="s">
        <v>267</v>
      </c>
      <c r="C33" s="8" t="s">
        <v>91</v>
      </c>
      <c r="D33" s="22" t="s">
        <v>237</v>
      </c>
      <c r="E33" s="22" t="s">
        <v>238</v>
      </c>
      <c r="F33" s="149" t="s">
        <v>203</v>
      </c>
      <c r="G33" s="149" t="s">
        <v>268</v>
      </c>
      <c r="H33" s="71">
        <v>432</v>
      </c>
      <c r="I33" s="39">
        <v>44502</v>
      </c>
      <c r="J33" s="39">
        <v>44507</v>
      </c>
      <c r="K33" s="22" t="s">
        <v>55</v>
      </c>
      <c r="L33" s="43" t="s">
        <v>269</v>
      </c>
      <c r="M33" s="22">
        <v>5.5</v>
      </c>
      <c r="N33" s="43">
        <f t="shared" si="0"/>
        <v>2376</v>
      </c>
    </row>
    <row r="34" spans="1:14">
      <c r="A34" s="143"/>
      <c r="B34" s="143"/>
      <c r="C34" s="8" t="s">
        <v>270</v>
      </c>
      <c r="D34" s="22" t="s">
        <v>237</v>
      </c>
      <c r="E34" s="22" t="s">
        <v>271</v>
      </c>
      <c r="F34" s="149"/>
      <c r="G34" s="149"/>
      <c r="H34" s="71">
        <v>432</v>
      </c>
      <c r="I34" s="39">
        <v>44502</v>
      </c>
      <c r="J34" s="39">
        <v>44507</v>
      </c>
      <c r="K34" s="22"/>
      <c r="L34" s="43">
        <v>0</v>
      </c>
      <c r="M34" s="22">
        <v>5.5</v>
      </c>
      <c r="N34" s="43">
        <f t="shared" si="0"/>
        <v>2376</v>
      </c>
    </row>
    <row r="35" spans="1:14" ht="27">
      <c r="A35" s="22">
        <v>13</v>
      </c>
      <c r="B35" s="22" t="s">
        <v>272</v>
      </c>
      <c r="C35" s="8" t="s">
        <v>273</v>
      </c>
      <c r="D35" s="22" t="s">
        <v>27</v>
      </c>
      <c r="E35" s="22">
        <v>19631</v>
      </c>
      <c r="F35" s="37" t="s">
        <v>274</v>
      </c>
      <c r="G35" s="37" t="s">
        <v>222</v>
      </c>
      <c r="H35" s="71">
        <v>1140</v>
      </c>
      <c r="I35" s="39">
        <v>44508</v>
      </c>
      <c r="J35" s="39">
        <v>44511</v>
      </c>
      <c r="K35" s="22" t="s">
        <v>55</v>
      </c>
      <c r="L35" s="43" t="s">
        <v>275</v>
      </c>
      <c r="M35" s="22">
        <v>3.5</v>
      </c>
      <c r="N35" s="43">
        <f t="shared" si="0"/>
        <v>3990</v>
      </c>
    </row>
    <row r="36" spans="1:14" ht="15">
      <c r="A36" s="54">
        <v>14</v>
      </c>
      <c r="B36" s="54" t="s">
        <v>50</v>
      </c>
      <c r="C36" s="72" t="s">
        <v>276</v>
      </c>
      <c r="D36" s="22" t="s">
        <v>237</v>
      </c>
      <c r="E36" s="54" t="s">
        <v>277</v>
      </c>
      <c r="F36" s="73" t="s">
        <v>278</v>
      </c>
      <c r="G36" s="54" t="s">
        <v>54</v>
      </c>
      <c r="H36" s="74">
        <v>432</v>
      </c>
      <c r="I36" s="75">
        <v>44473</v>
      </c>
      <c r="J36" s="75">
        <v>44478</v>
      </c>
      <c r="K36" s="54" t="s">
        <v>61</v>
      </c>
      <c r="L36" s="76"/>
      <c r="M36" s="54">
        <v>5.5</v>
      </c>
      <c r="N36" s="43">
        <f t="shared" si="0"/>
        <v>2376</v>
      </c>
    </row>
    <row r="37" spans="1:14" ht="15">
      <c r="A37" s="54">
        <v>15</v>
      </c>
      <c r="B37" s="54" t="s">
        <v>279</v>
      </c>
      <c r="C37" s="72" t="s">
        <v>280</v>
      </c>
      <c r="D37" s="22" t="s">
        <v>27</v>
      </c>
      <c r="E37" s="22" t="s">
        <v>281</v>
      </c>
      <c r="F37" s="54" t="s">
        <v>203</v>
      </c>
      <c r="G37" s="54" t="s">
        <v>282</v>
      </c>
      <c r="H37" s="74">
        <v>1140</v>
      </c>
      <c r="I37" s="75">
        <v>44487</v>
      </c>
      <c r="J37" s="75">
        <v>44492</v>
      </c>
      <c r="K37" s="54" t="s">
        <v>55</v>
      </c>
      <c r="L37" s="76">
        <f>1656.78+7158</f>
        <v>8814.7800000000007</v>
      </c>
      <c r="M37" s="54">
        <v>5.5</v>
      </c>
      <c r="N37" s="43">
        <f t="shared" si="0"/>
        <v>6270</v>
      </c>
    </row>
    <row r="38" spans="1:14" ht="14.85" customHeight="1">
      <c r="A38" s="143">
        <v>16</v>
      </c>
      <c r="B38" s="54" t="s">
        <v>116</v>
      </c>
      <c r="C38" s="72" t="s">
        <v>283</v>
      </c>
      <c r="D38" s="54" t="s">
        <v>118</v>
      </c>
      <c r="E38" s="54" t="s">
        <v>284</v>
      </c>
      <c r="F38" s="149" t="s">
        <v>285</v>
      </c>
      <c r="G38" s="143" t="s">
        <v>286</v>
      </c>
      <c r="H38" s="74">
        <v>900</v>
      </c>
      <c r="I38" s="147">
        <v>44493</v>
      </c>
      <c r="J38" s="147">
        <v>44498</v>
      </c>
      <c r="K38" s="143" t="s">
        <v>55</v>
      </c>
      <c r="L38" s="76">
        <v>3056.27</v>
      </c>
      <c r="M38" s="54">
        <v>5.5</v>
      </c>
      <c r="N38" s="43">
        <f t="shared" si="0"/>
        <v>4950</v>
      </c>
    </row>
    <row r="39" spans="1:14" ht="15">
      <c r="A39" s="143"/>
      <c r="B39" s="54" t="s">
        <v>287</v>
      </c>
      <c r="C39" s="72" t="s">
        <v>288</v>
      </c>
      <c r="D39" s="54" t="s">
        <v>289</v>
      </c>
      <c r="E39" s="54" t="s">
        <v>290</v>
      </c>
      <c r="F39" s="149"/>
      <c r="G39" s="143"/>
      <c r="H39" s="74">
        <v>900</v>
      </c>
      <c r="I39" s="147"/>
      <c r="J39" s="147"/>
      <c r="K39" s="147"/>
      <c r="L39" s="76">
        <v>4130.0200000000004</v>
      </c>
      <c r="M39" s="54">
        <v>5.5</v>
      </c>
      <c r="N39" s="43">
        <f t="shared" si="0"/>
        <v>4950</v>
      </c>
    </row>
    <row r="40" spans="1:14" ht="15">
      <c r="A40" s="143"/>
      <c r="B40" s="54" t="s">
        <v>287</v>
      </c>
      <c r="C40" s="72" t="s">
        <v>291</v>
      </c>
      <c r="D40" s="54" t="s">
        <v>292</v>
      </c>
      <c r="E40" s="54" t="s">
        <v>293</v>
      </c>
      <c r="F40" s="149"/>
      <c r="G40" s="143"/>
      <c r="H40" s="74">
        <v>900</v>
      </c>
      <c r="I40" s="147"/>
      <c r="J40" s="147"/>
      <c r="K40" s="147"/>
      <c r="L40" s="76">
        <v>4130.0200000000004</v>
      </c>
      <c r="M40" s="54">
        <v>5.5</v>
      </c>
      <c r="N40" s="43">
        <f t="shared" si="0"/>
        <v>4950</v>
      </c>
    </row>
    <row r="41" spans="1:14" ht="15">
      <c r="A41" s="143"/>
      <c r="B41" s="54" t="s">
        <v>294</v>
      </c>
      <c r="C41" s="72" t="s">
        <v>295</v>
      </c>
      <c r="D41" s="54" t="s">
        <v>122</v>
      </c>
      <c r="E41" s="54" t="s">
        <v>296</v>
      </c>
      <c r="F41" s="149"/>
      <c r="G41" s="149"/>
      <c r="H41" s="74">
        <v>900</v>
      </c>
      <c r="I41" s="147"/>
      <c r="J41" s="147"/>
      <c r="K41" s="147"/>
      <c r="L41" s="76">
        <v>4130.0200000000004</v>
      </c>
      <c r="M41" s="54">
        <v>5.5</v>
      </c>
      <c r="N41" s="43">
        <f t="shared" si="0"/>
        <v>4950</v>
      </c>
    </row>
    <row r="42" spans="1:14" ht="15">
      <c r="A42" s="143"/>
      <c r="B42" s="54" t="s">
        <v>297</v>
      </c>
      <c r="C42" s="72" t="s">
        <v>298</v>
      </c>
      <c r="D42" s="54" t="s">
        <v>299</v>
      </c>
      <c r="E42" s="54" t="s">
        <v>300</v>
      </c>
      <c r="F42" s="149"/>
      <c r="G42" s="149"/>
      <c r="H42" s="74">
        <v>900</v>
      </c>
      <c r="I42" s="147"/>
      <c r="J42" s="147"/>
      <c r="K42" s="147"/>
      <c r="L42" s="76">
        <v>4130.0200000000004</v>
      </c>
      <c r="M42" s="54">
        <v>5.5</v>
      </c>
      <c r="N42" s="43">
        <f t="shared" si="0"/>
        <v>4950</v>
      </c>
    </row>
    <row r="43" spans="1:14" ht="15">
      <c r="A43" s="143"/>
      <c r="B43" s="54" t="s">
        <v>116</v>
      </c>
      <c r="C43" s="72" t="s">
        <v>301</v>
      </c>
      <c r="D43" s="54" t="s">
        <v>299</v>
      </c>
      <c r="E43" s="54" t="s">
        <v>302</v>
      </c>
      <c r="F43" s="149"/>
      <c r="G43" s="149"/>
      <c r="H43" s="74">
        <v>900</v>
      </c>
      <c r="I43" s="147"/>
      <c r="J43" s="147"/>
      <c r="K43" s="147"/>
      <c r="L43" s="76">
        <v>4130.0200000000004</v>
      </c>
      <c r="M43" s="54">
        <v>5.5</v>
      </c>
      <c r="N43" s="43">
        <f t="shared" si="0"/>
        <v>4950</v>
      </c>
    </row>
    <row r="44" spans="1:14" ht="54">
      <c r="A44" s="22">
        <v>17</v>
      </c>
      <c r="B44" s="22" t="s">
        <v>243</v>
      </c>
      <c r="C44" s="8" t="s">
        <v>303</v>
      </c>
      <c r="D44" s="22" t="s">
        <v>304</v>
      </c>
      <c r="E44" s="22" t="s">
        <v>305</v>
      </c>
      <c r="F44" s="37" t="s">
        <v>306</v>
      </c>
      <c r="G44" s="22" t="s">
        <v>266</v>
      </c>
      <c r="H44" s="71">
        <v>1140</v>
      </c>
      <c r="I44" s="39">
        <v>44502</v>
      </c>
      <c r="J44" s="39">
        <v>44507</v>
      </c>
      <c r="K44" s="22" t="s">
        <v>55</v>
      </c>
      <c r="L44" s="43">
        <f>1028.23+ 877.06</f>
        <v>1905.29</v>
      </c>
      <c r="M44" s="22">
        <v>5.5</v>
      </c>
      <c r="N44" s="43">
        <f t="shared" si="0"/>
        <v>6270</v>
      </c>
    </row>
    <row r="45" spans="1:14" ht="27">
      <c r="A45" s="22">
        <v>18</v>
      </c>
      <c r="B45" s="22" t="s">
        <v>243</v>
      </c>
      <c r="C45" s="77" t="s">
        <v>307</v>
      </c>
      <c r="D45" s="22" t="s">
        <v>304</v>
      </c>
      <c r="E45" s="54" t="s">
        <v>308</v>
      </c>
      <c r="F45" s="37" t="s">
        <v>274</v>
      </c>
      <c r="G45" s="22" t="s">
        <v>309</v>
      </c>
      <c r="H45" s="71">
        <v>1140</v>
      </c>
      <c r="I45" s="39">
        <v>44508</v>
      </c>
      <c r="J45" s="39">
        <v>44510</v>
      </c>
      <c r="K45" s="22" t="s">
        <v>55</v>
      </c>
      <c r="L45" s="43">
        <v>3276.1190000000001</v>
      </c>
      <c r="M45" s="22">
        <v>2.5</v>
      </c>
      <c r="N45" s="43">
        <f t="shared" si="0"/>
        <v>2850</v>
      </c>
    </row>
    <row r="46" spans="1:14" ht="14.85" customHeight="1">
      <c r="A46" s="143">
        <v>19</v>
      </c>
      <c r="B46" s="54" t="s">
        <v>116</v>
      </c>
      <c r="C46" s="77" t="s">
        <v>283</v>
      </c>
      <c r="D46" s="54" t="s">
        <v>310</v>
      </c>
      <c r="E46" s="77" t="s">
        <v>284</v>
      </c>
      <c r="F46" s="149" t="s">
        <v>306</v>
      </c>
      <c r="G46" s="143" t="s">
        <v>266</v>
      </c>
      <c r="H46" s="78">
        <v>900</v>
      </c>
      <c r="I46" s="39">
        <v>44502</v>
      </c>
      <c r="J46" s="147">
        <v>44506</v>
      </c>
      <c r="K46" s="143" t="s">
        <v>55</v>
      </c>
      <c r="L46" s="76">
        <v>2128.39</v>
      </c>
      <c r="M46" s="79">
        <v>4.5</v>
      </c>
      <c r="N46" s="43">
        <f t="shared" si="0"/>
        <v>4050</v>
      </c>
    </row>
    <row r="47" spans="1:14" ht="22.5" customHeight="1">
      <c r="A47" s="143"/>
      <c r="B47" s="54" t="s">
        <v>186</v>
      </c>
      <c r="C47" s="77" t="s">
        <v>311</v>
      </c>
      <c r="D47" s="54" t="s">
        <v>188</v>
      </c>
      <c r="E47" s="77" t="s">
        <v>312</v>
      </c>
      <c r="F47" s="149"/>
      <c r="G47" s="149"/>
      <c r="H47" s="78">
        <v>900</v>
      </c>
      <c r="I47" s="39">
        <v>44503</v>
      </c>
      <c r="J47" s="147"/>
      <c r="K47" s="147"/>
      <c r="L47" s="76">
        <v>1393.99</v>
      </c>
      <c r="M47" s="79">
        <v>3.5</v>
      </c>
      <c r="N47" s="43">
        <v>3150</v>
      </c>
    </row>
    <row r="48" spans="1:14" s="1" customFormat="1" ht="22.5" customHeight="1">
      <c r="A48" s="22">
        <v>20</v>
      </c>
      <c r="B48" s="22" t="s">
        <v>145</v>
      </c>
      <c r="C48" s="8" t="s">
        <v>146</v>
      </c>
      <c r="D48" s="22" t="s">
        <v>27</v>
      </c>
      <c r="E48" s="62">
        <v>267</v>
      </c>
      <c r="F48" s="104" t="s">
        <v>606</v>
      </c>
      <c r="G48" s="104" t="s">
        <v>148</v>
      </c>
      <c r="H48" s="78">
        <v>0</v>
      </c>
      <c r="I48" s="105">
        <v>44847</v>
      </c>
      <c r="J48" s="105">
        <v>44849</v>
      </c>
      <c r="K48" s="105" t="s">
        <v>55</v>
      </c>
      <c r="L48" s="78">
        <f>4187+70.39</f>
        <v>4257.3900000000003</v>
      </c>
      <c r="M48" s="79">
        <v>0</v>
      </c>
      <c r="N48" s="43">
        <v>0</v>
      </c>
    </row>
    <row r="49" spans="1:14" ht="15">
      <c r="A49" s="63"/>
      <c r="B49" s="80"/>
      <c r="C49" s="63"/>
      <c r="D49" s="81"/>
      <c r="E49" s="63"/>
      <c r="F49" s="63"/>
      <c r="G49" s="63"/>
      <c r="H49" s="63"/>
      <c r="I49" s="63"/>
      <c r="J49" s="162" t="s">
        <v>313</v>
      </c>
      <c r="K49" s="162"/>
      <c r="L49" s="124">
        <f>SUM(L4:L47)</f>
        <v>56256.419000000016</v>
      </c>
      <c r="M49" s="125">
        <f>SUM(M4:M47)</f>
        <v>205</v>
      </c>
      <c r="N49" s="126">
        <f>SUM(N4:N47)</f>
        <v>133452</v>
      </c>
    </row>
    <row r="53" spans="1:14" s="1" customFormat="1"/>
    <row r="57" spans="1:14">
      <c r="J57" s="123"/>
    </row>
    <row r="58" spans="1:14">
      <c r="J58" s="123"/>
    </row>
    <row r="59" spans="1:14">
      <c r="J59" s="123"/>
    </row>
  </sheetData>
  <mergeCells count="99">
    <mergeCell ref="J49:K49"/>
    <mergeCell ref="A33:A34"/>
    <mergeCell ref="B33:B34"/>
    <mergeCell ref="F33:F34"/>
    <mergeCell ref="G33:G34"/>
    <mergeCell ref="A38:A43"/>
    <mergeCell ref="F38:F43"/>
    <mergeCell ref="G38:G43"/>
    <mergeCell ref="I38:I43"/>
    <mergeCell ref="J38:J43"/>
    <mergeCell ref="K38:K43"/>
    <mergeCell ref="A46:A47"/>
    <mergeCell ref="F46:F47"/>
    <mergeCell ref="G46:G47"/>
    <mergeCell ref="J46:J47"/>
    <mergeCell ref="K46:K47"/>
    <mergeCell ref="Q22:R22"/>
    <mergeCell ref="Q23:R23"/>
    <mergeCell ref="Q24:R24"/>
    <mergeCell ref="Q25:R25"/>
    <mergeCell ref="Q26:R26"/>
    <mergeCell ref="A27:A30"/>
    <mergeCell ref="F27:F30"/>
    <mergeCell ref="G27:G30"/>
    <mergeCell ref="Q27:R27"/>
    <mergeCell ref="Q28:R28"/>
    <mergeCell ref="J22:J26"/>
    <mergeCell ref="K22:K26"/>
    <mergeCell ref="A17:A21"/>
    <mergeCell ref="F17:F21"/>
    <mergeCell ref="G17:G21"/>
    <mergeCell ref="I17:I21"/>
    <mergeCell ref="J17:J21"/>
    <mergeCell ref="K17:K21"/>
    <mergeCell ref="A22:A26"/>
    <mergeCell ref="B22:B26"/>
    <mergeCell ref="F22:F26"/>
    <mergeCell ref="G22:G26"/>
    <mergeCell ref="I22:I26"/>
    <mergeCell ref="Q17:R17"/>
    <mergeCell ref="B18:B21"/>
    <mergeCell ref="Q18:R18"/>
    <mergeCell ref="Q19:R19"/>
    <mergeCell ref="Q20:R20"/>
    <mergeCell ref="Q21:R21"/>
    <mergeCell ref="J15:J16"/>
    <mergeCell ref="K15:K16"/>
    <mergeCell ref="Q15:R15"/>
    <mergeCell ref="Q16:R16"/>
    <mergeCell ref="A13:A14"/>
    <mergeCell ref="B13:B14"/>
    <mergeCell ref="F13:F14"/>
    <mergeCell ref="G13:G14"/>
    <mergeCell ref="I13:I14"/>
    <mergeCell ref="A15:A16"/>
    <mergeCell ref="B15:B16"/>
    <mergeCell ref="F15:F16"/>
    <mergeCell ref="G15:G16"/>
    <mergeCell ref="I15:I16"/>
    <mergeCell ref="J13:J14"/>
    <mergeCell ref="K13:K14"/>
    <mergeCell ref="A9:A12"/>
    <mergeCell ref="F9:F12"/>
    <mergeCell ref="G9:G12"/>
    <mergeCell ref="Q9:R9"/>
    <mergeCell ref="Q10:R10"/>
    <mergeCell ref="Q11:R11"/>
    <mergeCell ref="Q12:R12"/>
    <mergeCell ref="Q13:R13"/>
    <mergeCell ref="Q14:R14"/>
    <mergeCell ref="G2:G3"/>
    <mergeCell ref="Q4:R4"/>
    <mergeCell ref="Q5:R5"/>
    <mergeCell ref="K6:K7"/>
    <mergeCell ref="Q6:R6"/>
    <mergeCell ref="Q7:R7"/>
    <mergeCell ref="H2:H3"/>
    <mergeCell ref="I2:J2"/>
    <mergeCell ref="K2:L2"/>
    <mergeCell ref="M2:N2"/>
    <mergeCell ref="J4:J5"/>
    <mergeCell ref="Q8:R8"/>
    <mergeCell ref="A6:A7"/>
    <mergeCell ref="F6:F7"/>
    <mergeCell ref="G6:G7"/>
    <mergeCell ref="I6:I7"/>
    <mergeCell ref="J6:J7"/>
    <mergeCell ref="A4:A5"/>
    <mergeCell ref="B4:B5"/>
    <mergeCell ref="F4:F5"/>
    <mergeCell ref="G4:G5"/>
    <mergeCell ref="I4:I5"/>
    <mergeCell ref="F2:F3"/>
    <mergeCell ref="A1:N1"/>
    <mergeCell ref="A2:A3"/>
    <mergeCell ref="B2:B3"/>
    <mergeCell ref="C2:C3"/>
    <mergeCell ref="D2:D3"/>
    <mergeCell ref="E2:E3"/>
  </mergeCells>
  <pageMargins left="0.51180555555555496" right="0.51180555555555496" top="0.78749999999999998" bottom="0.78749999999999998" header="0.51180555555555496" footer="0.51180555555555496"/>
  <pageSetup paperSize="9" scale="75" firstPageNumber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16"/>
  <sheetViews>
    <sheetView zoomScale="75" zoomScaleNormal="75" workbookViewId="0">
      <selection sqref="A1:N1"/>
    </sheetView>
  </sheetViews>
  <sheetFormatPr defaultRowHeight="14.25"/>
  <cols>
    <col min="1" max="1" width="2.875" style="1" customWidth="1"/>
    <col min="2" max="2" width="8.75" style="1" customWidth="1"/>
    <col min="3" max="3" width="22.375" style="1" customWidth="1"/>
    <col min="4" max="4" width="11.125" style="1"/>
    <col min="5" max="5" width="7.375" style="1"/>
    <col min="6" max="6" width="23" style="1"/>
    <col min="7" max="7" width="9.75" style="1"/>
    <col min="8" max="8" width="9.75" style="1" customWidth="1"/>
    <col min="9" max="9" width="7.375" style="1" customWidth="1"/>
    <col min="10" max="10" width="6.75" style="1" customWidth="1"/>
    <col min="11" max="11" width="9.25" style="1"/>
    <col min="12" max="12" width="10" style="1" customWidth="1"/>
    <col min="13" max="13" width="9.125" style="1"/>
    <col min="14" max="14" width="9.125" style="1" customWidth="1"/>
    <col min="15" max="15" width="18" style="1"/>
    <col min="16" max="1021" width="13.75" style="1"/>
  </cols>
  <sheetData>
    <row r="1" spans="1:14" s="1" customFormat="1" ht="18">
      <c r="A1" s="135" t="s">
        <v>615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ht="14.85" customHeight="1">
      <c r="A2" s="151" t="s">
        <v>0</v>
      </c>
      <c r="B2" s="151" t="s">
        <v>1</v>
      </c>
      <c r="C2" s="151" t="s">
        <v>2</v>
      </c>
      <c r="D2" s="152" t="s">
        <v>127</v>
      </c>
      <c r="E2" s="151" t="s">
        <v>4</v>
      </c>
      <c r="F2" s="151" t="s">
        <v>5</v>
      </c>
      <c r="G2" s="151" t="s">
        <v>6</v>
      </c>
      <c r="H2" s="152" t="s">
        <v>7</v>
      </c>
      <c r="I2" s="151" t="s">
        <v>8</v>
      </c>
      <c r="J2" s="151"/>
      <c r="K2" s="151" t="s">
        <v>9</v>
      </c>
      <c r="L2" s="151"/>
      <c r="M2" s="151" t="s">
        <v>10</v>
      </c>
      <c r="N2" s="151"/>
    </row>
    <row r="3" spans="1:14">
      <c r="A3" s="151"/>
      <c r="B3" s="151"/>
      <c r="C3" s="151"/>
      <c r="D3" s="151"/>
      <c r="E3" s="151"/>
      <c r="F3" s="151"/>
      <c r="G3" s="151"/>
      <c r="H3" s="152"/>
      <c r="I3" s="58" t="s">
        <v>11</v>
      </c>
      <c r="J3" s="58" t="s">
        <v>12</v>
      </c>
      <c r="K3" s="58" t="s">
        <v>13</v>
      </c>
      <c r="L3" s="58" t="s">
        <v>14</v>
      </c>
      <c r="M3" s="58" t="s">
        <v>15</v>
      </c>
      <c r="N3" s="58" t="s">
        <v>14</v>
      </c>
    </row>
    <row r="4" spans="1:14" ht="14.85" customHeight="1">
      <c r="A4" s="143">
        <v>1</v>
      </c>
      <c r="B4" s="163" t="s">
        <v>16</v>
      </c>
      <c r="C4" s="83" t="s">
        <v>314</v>
      </c>
      <c r="D4" s="22" t="s">
        <v>86</v>
      </c>
      <c r="E4" s="84" t="s">
        <v>315</v>
      </c>
      <c r="F4" s="149" t="s">
        <v>316</v>
      </c>
      <c r="G4" s="143" t="s">
        <v>317</v>
      </c>
      <c r="H4" s="43">
        <v>432</v>
      </c>
      <c r="I4" s="39">
        <v>44470</v>
      </c>
      <c r="J4" s="39">
        <v>44470</v>
      </c>
      <c r="K4" s="143" t="s">
        <v>120</v>
      </c>
      <c r="L4" s="85"/>
      <c r="M4" s="22">
        <v>0.5</v>
      </c>
      <c r="N4" s="43">
        <v>216</v>
      </c>
    </row>
    <row r="5" spans="1:14">
      <c r="A5" s="143"/>
      <c r="B5" s="163"/>
      <c r="C5" s="61" t="s">
        <v>23</v>
      </c>
      <c r="D5" s="22" t="s">
        <v>86</v>
      </c>
      <c r="E5" s="22" t="s">
        <v>24</v>
      </c>
      <c r="F5" s="149"/>
      <c r="G5" s="143"/>
      <c r="H5" s="43">
        <v>432</v>
      </c>
      <c r="I5" s="39">
        <v>44470</v>
      </c>
      <c r="J5" s="39">
        <v>44470</v>
      </c>
      <c r="K5" s="143"/>
      <c r="L5" s="85"/>
      <c r="M5" s="22">
        <v>0.5</v>
      </c>
      <c r="N5" s="43">
        <v>216</v>
      </c>
    </row>
    <row r="6" spans="1:14" ht="14.85" customHeight="1">
      <c r="A6" s="143">
        <v>2</v>
      </c>
      <c r="B6" s="82" t="s">
        <v>135</v>
      </c>
      <c r="C6" s="61" t="s">
        <v>107</v>
      </c>
      <c r="D6" s="22" t="s">
        <v>86</v>
      </c>
      <c r="E6" s="22" t="s">
        <v>108</v>
      </c>
      <c r="F6" s="149" t="s">
        <v>106</v>
      </c>
      <c r="G6" s="143" t="s">
        <v>318</v>
      </c>
      <c r="H6" s="43">
        <v>432</v>
      </c>
      <c r="I6" s="147">
        <v>44462</v>
      </c>
      <c r="J6" s="147">
        <v>44462</v>
      </c>
      <c r="K6" s="143" t="s">
        <v>120</v>
      </c>
      <c r="L6" s="85"/>
      <c r="M6" s="22">
        <v>0.5</v>
      </c>
      <c r="N6" s="43">
        <v>216</v>
      </c>
    </row>
    <row r="7" spans="1:14">
      <c r="A7" s="143"/>
      <c r="B7" s="82" t="s">
        <v>135</v>
      </c>
      <c r="C7" s="61" t="s">
        <v>170</v>
      </c>
      <c r="D7" s="22" t="s">
        <v>205</v>
      </c>
      <c r="E7" s="22" t="s">
        <v>206</v>
      </c>
      <c r="F7" s="149"/>
      <c r="G7" s="143"/>
      <c r="H7" s="43">
        <v>432</v>
      </c>
      <c r="I7" s="147"/>
      <c r="J7" s="147"/>
      <c r="K7" s="147"/>
      <c r="L7" s="85"/>
      <c r="M7" s="22">
        <v>0.5</v>
      </c>
      <c r="N7" s="43">
        <v>216</v>
      </c>
    </row>
    <row r="8" spans="1:14">
      <c r="A8" s="143"/>
      <c r="B8" s="82" t="s">
        <v>319</v>
      </c>
      <c r="C8" s="61" t="s">
        <v>320</v>
      </c>
      <c r="D8" s="22" t="s">
        <v>139</v>
      </c>
      <c r="E8" s="22" t="s">
        <v>321</v>
      </c>
      <c r="F8" s="149"/>
      <c r="G8" s="143"/>
      <c r="H8" s="43">
        <v>432</v>
      </c>
      <c r="I8" s="147"/>
      <c r="J8" s="147"/>
      <c r="K8" s="147"/>
      <c r="L8" s="85"/>
      <c r="M8" s="22">
        <v>0.5</v>
      </c>
      <c r="N8" s="43">
        <v>216</v>
      </c>
    </row>
    <row r="9" spans="1:14">
      <c r="A9" s="143"/>
      <c r="B9" s="82" t="s">
        <v>319</v>
      </c>
      <c r="C9" s="61" t="s">
        <v>322</v>
      </c>
      <c r="D9" s="22" t="s">
        <v>139</v>
      </c>
      <c r="E9" s="22" t="s">
        <v>323</v>
      </c>
      <c r="F9" s="149"/>
      <c r="G9" s="143"/>
      <c r="H9" s="43">
        <v>432</v>
      </c>
      <c r="I9" s="147"/>
      <c r="J9" s="147"/>
      <c r="K9" s="147"/>
      <c r="L9" s="85"/>
      <c r="M9" s="22">
        <v>0.5</v>
      </c>
      <c r="N9" s="43">
        <v>216</v>
      </c>
    </row>
    <row r="10" spans="1:14" ht="27.75" customHeight="1">
      <c r="A10" s="22">
        <v>3</v>
      </c>
      <c r="B10" s="82" t="s">
        <v>135</v>
      </c>
      <c r="C10" s="61" t="s">
        <v>104</v>
      </c>
      <c r="D10" s="22" t="s">
        <v>86</v>
      </c>
      <c r="E10" s="22" t="s">
        <v>105</v>
      </c>
      <c r="F10" s="37" t="s">
        <v>324</v>
      </c>
      <c r="G10" s="22" t="s">
        <v>318</v>
      </c>
      <c r="H10" s="43">
        <v>540</v>
      </c>
      <c r="I10" s="39">
        <v>44504</v>
      </c>
      <c r="J10" s="39">
        <v>44504</v>
      </c>
      <c r="K10" s="22" t="s">
        <v>120</v>
      </c>
      <c r="L10" s="85"/>
      <c r="M10" s="22">
        <v>0.5</v>
      </c>
      <c r="N10" s="43">
        <v>270</v>
      </c>
    </row>
    <row r="11" spans="1:14" ht="81">
      <c r="A11" s="22">
        <v>4</v>
      </c>
      <c r="B11" s="82" t="s">
        <v>325</v>
      </c>
      <c r="C11" s="61" t="s">
        <v>326</v>
      </c>
      <c r="D11" s="22" t="s">
        <v>27</v>
      </c>
      <c r="E11" s="22" t="s">
        <v>327</v>
      </c>
      <c r="F11" s="37" t="s">
        <v>328</v>
      </c>
      <c r="G11" s="22" t="s">
        <v>329</v>
      </c>
      <c r="H11" s="43">
        <v>1140</v>
      </c>
      <c r="I11" s="39">
        <v>44509</v>
      </c>
      <c r="J11" s="39">
        <v>44513</v>
      </c>
      <c r="K11" s="22" t="s">
        <v>55</v>
      </c>
      <c r="L11" s="85">
        <v>2757.63</v>
      </c>
      <c r="M11" s="22">
        <v>4.5</v>
      </c>
      <c r="N11" s="43">
        <v>5130</v>
      </c>
    </row>
    <row r="12" spans="1:14" ht="27">
      <c r="A12" s="22">
        <v>5</v>
      </c>
      <c r="B12" s="82" t="s">
        <v>25</v>
      </c>
      <c r="C12" s="61" t="s">
        <v>38</v>
      </c>
      <c r="D12" s="22" t="s">
        <v>27</v>
      </c>
      <c r="E12" s="22">
        <v>266</v>
      </c>
      <c r="F12" s="37" t="s">
        <v>330</v>
      </c>
      <c r="G12" s="22" t="s">
        <v>30</v>
      </c>
      <c r="H12" s="43">
        <v>684</v>
      </c>
      <c r="I12" s="39">
        <v>44515</v>
      </c>
      <c r="J12" s="39">
        <v>44518</v>
      </c>
      <c r="K12" s="22" t="s">
        <v>55</v>
      </c>
      <c r="L12" s="85">
        <v>1553.19</v>
      </c>
      <c r="M12" s="22">
        <v>3.5</v>
      </c>
      <c r="N12" s="43">
        <v>2394</v>
      </c>
    </row>
    <row r="13" spans="1:14" ht="14.85" customHeight="1">
      <c r="A13" s="143">
        <v>6</v>
      </c>
      <c r="B13" s="163" t="s">
        <v>50</v>
      </c>
      <c r="C13" s="61" t="s">
        <v>331</v>
      </c>
      <c r="D13" s="22" t="s">
        <v>332</v>
      </c>
      <c r="E13" s="22">
        <v>2712</v>
      </c>
      <c r="F13" s="149" t="s">
        <v>333</v>
      </c>
      <c r="G13" s="143" t="s">
        <v>334</v>
      </c>
      <c r="H13" s="43">
        <f>N13/5.5</f>
        <v>480</v>
      </c>
      <c r="I13" s="147">
        <v>44515</v>
      </c>
      <c r="J13" s="147">
        <v>44520</v>
      </c>
      <c r="K13" s="143" t="s">
        <v>55</v>
      </c>
      <c r="L13" s="85">
        <v>2600</v>
      </c>
      <c r="M13" s="22">
        <v>5.5</v>
      </c>
      <c r="N13" s="43">
        <v>2640</v>
      </c>
    </row>
    <row r="14" spans="1:14">
      <c r="A14" s="143"/>
      <c r="B14" s="163"/>
      <c r="C14" s="61" t="s">
        <v>51</v>
      </c>
      <c r="D14" s="22" t="s">
        <v>332</v>
      </c>
      <c r="E14" s="22">
        <v>68802</v>
      </c>
      <c r="F14" s="149"/>
      <c r="G14" s="143"/>
      <c r="H14" s="43">
        <f>N14/5.5</f>
        <v>480</v>
      </c>
      <c r="I14" s="147"/>
      <c r="J14" s="147"/>
      <c r="K14" s="147"/>
      <c r="L14" s="85">
        <v>2600</v>
      </c>
      <c r="M14" s="22">
        <v>5.5</v>
      </c>
      <c r="N14" s="43">
        <v>2640</v>
      </c>
    </row>
    <row r="15" spans="1:14">
      <c r="A15" s="22">
        <v>7</v>
      </c>
      <c r="B15" s="86" t="s">
        <v>335</v>
      </c>
      <c r="C15" s="61" t="s">
        <v>336</v>
      </c>
      <c r="D15" s="22" t="s">
        <v>304</v>
      </c>
      <c r="E15" s="22">
        <v>356</v>
      </c>
      <c r="F15" s="37" t="s">
        <v>337</v>
      </c>
      <c r="G15" s="22" t="s">
        <v>222</v>
      </c>
      <c r="H15" s="43">
        <v>1140</v>
      </c>
      <c r="I15" s="39">
        <v>44507</v>
      </c>
      <c r="J15" s="39">
        <v>44510</v>
      </c>
      <c r="K15" s="22" t="s">
        <v>55</v>
      </c>
      <c r="L15" s="85">
        <v>2595.2199999999998</v>
      </c>
      <c r="M15" s="22">
        <v>3.5</v>
      </c>
      <c r="N15" s="43">
        <v>3990</v>
      </c>
    </row>
    <row r="16" spans="1:14" ht="27">
      <c r="A16" s="22">
        <v>8</v>
      </c>
      <c r="B16" s="86" t="s">
        <v>335</v>
      </c>
      <c r="C16" s="61" t="s">
        <v>338</v>
      </c>
      <c r="D16" s="22" t="s">
        <v>304</v>
      </c>
      <c r="E16" s="22">
        <v>356</v>
      </c>
      <c r="F16" s="37" t="s">
        <v>339</v>
      </c>
      <c r="G16" s="22" t="s">
        <v>340</v>
      </c>
      <c r="H16" s="43">
        <v>1140</v>
      </c>
      <c r="I16" s="39">
        <v>44502</v>
      </c>
      <c r="J16" s="39">
        <v>44507</v>
      </c>
      <c r="K16" s="22" t="s">
        <v>55</v>
      </c>
      <c r="L16" s="85">
        <v>877.06</v>
      </c>
      <c r="M16" s="22">
        <v>5.5</v>
      </c>
      <c r="N16" s="43">
        <v>6270</v>
      </c>
    </row>
    <row r="17" spans="1:14" ht="14.85" customHeight="1">
      <c r="A17" s="143">
        <v>9</v>
      </c>
      <c r="B17" s="163" t="s">
        <v>68</v>
      </c>
      <c r="C17" s="61" t="s">
        <v>69</v>
      </c>
      <c r="D17" s="22" t="s">
        <v>27</v>
      </c>
      <c r="E17" s="22" t="s">
        <v>70</v>
      </c>
      <c r="F17" s="149" t="s">
        <v>100</v>
      </c>
      <c r="G17" s="143" t="s">
        <v>101</v>
      </c>
      <c r="H17" s="43">
        <v>684</v>
      </c>
      <c r="I17" s="147">
        <v>44508</v>
      </c>
      <c r="J17" s="147">
        <v>44512</v>
      </c>
      <c r="K17" s="143" t="s">
        <v>231</v>
      </c>
      <c r="L17" s="85"/>
      <c r="M17" s="22">
        <v>4.5</v>
      </c>
      <c r="N17" s="43">
        <v>3078</v>
      </c>
    </row>
    <row r="18" spans="1:14">
      <c r="A18" s="143"/>
      <c r="B18" s="163"/>
      <c r="C18" s="61" t="s">
        <v>73</v>
      </c>
      <c r="D18" s="22" t="s">
        <v>188</v>
      </c>
      <c r="E18" s="22" t="s">
        <v>74</v>
      </c>
      <c r="F18" s="149"/>
      <c r="G18" s="143"/>
      <c r="H18" s="43">
        <v>480</v>
      </c>
      <c r="I18" s="147"/>
      <c r="J18" s="147"/>
      <c r="K18" s="147"/>
      <c r="L18" s="85"/>
      <c r="M18" s="22">
        <v>4.5</v>
      </c>
      <c r="N18" s="43">
        <v>2160</v>
      </c>
    </row>
    <row r="19" spans="1:14">
      <c r="A19" s="143"/>
      <c r="B19" s="163"/>
      <c r="C19" s="61" t="s">
        <v>341</v>
      </c>
      <c r="D19" s="22" t="s">
        <v>342</v>
      </c>
      <c r="E19" s="22" t="s">
        <v>343</v>
      </c>
      <c r="F19" s="149"/>
      <c r="G19" s="143"/>
      <c r="H19" s="43">
        <v>480</v>
      </c>
      <c r="I19" s="147"/>
      <c r="J19" s="147"/>
      <c r="K19" s="147"/>
      <c r="L19" s="85"/>
      <c r="M19" s="22">
        <v>4.5</v>
      </c>
      <c r="N19" s="43">
        <v>2160</v>
      </c>
    </row>
    <row r="20" spans="1:14" ht="54">
      <c r="A20" s="22">
        <v>10</v>
      </c>
      <c r="B20" s="82" t="s">
        <v>344</v>
      </c>
      <c r="C20" s="61" t="s">
        <v>345</v>
      </c>
      <c r="D20" s="22" t="s">
        <v>27</v>
      </c>
      <c r="E20" s="22" t="s">
        <v>346</v>
      </c>
      <c r="F20" s="37" t="s">
        <v>347</v>
      </c>
      <c r="G20" s="22" t="s">
        <v>222</v>
      </c>
      <c r="H20" s="43" t="s">
        <v>348</v>
      </c>
      <c r="I20" s="39">
        <v>44507</v>
      </c>
      <c r="J20" s="39">
        <v>44511</v>
      </c>
      <c r="K20" s="22" t="s">
        <v>55</v>
      </c>
      <c r="L20" s="85">
        <v>2441.17</v>
      </c>
      <c r="M20" s="22">
        <v>4.5</v>
      </c>
      <c r="N20" s="43">
        <v>5130</v>
      </c>
    </row>
    <row r="21" spans="1:14" ht="14.85" customHeight="1">
      <c r="A21" s="143">
        <v>11</v>
      </c>
      <c r="B21" s="163" t="s">
        <v>349</v>
      </c>
      <c r="C21" s="61" t="s">
        <v>350</v>
      </c>
      <c r="D21" s="22" t="s">
        <v>304</v>
      </c>
      <c r="E21" s="22">
        <v>106119</v>
      </c>
      <c r="F21" s="149" t="s">
        <v>351</v>
      </c>
      <c r="G21" s="143" t="s">
        <v>193</v>
      </c>
      <c r="H21" s="43">
        <v>684</v>
      </c>
      <c r="I21" s="39">
        <v>44511</v>
      </c>
      <c r="J21" s="39">
        <v>44512</v>
      </c>
      <c r="K21" s="143" t="s">
        <v>120</v>
      </c>
      <c r="L21" s="85"/>
      <c r="M21" s="22">
        <v>1.5</v>
      </c>
      <c r="N21" s="43">
        <v>1026</v>
      </c>
    </row>
    <row r="22" spans="1:14">
      <c r="A22" s="143"/>
      <c r="B22" s="163"/>
      <c r="C22" s="61" t="s">
        <v>352</v>
      </c>
      <c r="D22" s="22" t="s">
        <v>353</v>
      </c>
      <c r="E22" s="22">
        <v>29980</v>
      </c>
      <c r="F22" s="149"/>
      <c r="G22" s="143"/>
      <c r="H22" s="43">
        <v>540</v>
      </c>
      <c r="I22" s="39">
        <v>44511</v>
      </c>
      <c r="J22" s="39">
        <v>44512</v>
      </c>
      <c r="K22" s="143"/>
      <c r="L22" s="85"/>
      <c r="M22" s="22">
        <v>1.5</v>
      </c>
      <c r="N22" s="43">
        <v>810</v>
      </c>
    </row>
    <row r="23" spans="1:14">
      <c r="A23" s="143"/>
      <c r="B23" s="163"/>
      <c r="C23" s="61" t="s">
        <v>354</v>
      </c>
      <c r="D23" s="22" t="s">
        <v>342</v>
      </c>
      <c r="E23" s="22">
        <v>41530</v>
      </c>
      <c r="F23" s="149"/>
      <c r="G23" s="143"/>
      <c r="H23" s="43">
        <v>540</v>
      </c>
      <c r="I23" s="39">
        <v>44511</v>
      </c>
      <c r="J23" s="39">
        <v>44512</v>
      </c>
      <c r="K23" s="143"/>
      <c r="L23" s="85"/>
      <c r="M23" s="22">
        <v>1.5</v>
      </c>
      <c r="N23" s="43">
        <v>810</v>
      </c>
    </row>
    <row r="24" spans="1:14">
      <c r="A24" s="143"/>
      <c r="B24" s="163"/>
      <c r="C24" s="61" t="s">
        <v>355</v>
      </c>
      <c r="D24" s="22" t="s">
        <v>342</v>
      </c>
      <c r="E24" s="22">
        <v>85174</v>
      </c>
      <c r="F24" s="149"/>
      <c r="G24" s="143"/>
      <c r="H24" s="43">
        <v>540</v>
      </c>
      <c r="I24" s="39">
        <v>44511</v>
      </c>
      <c r="J24" s="39">
        <v>44512</v>
      </c>
      <c r="K24" s="143"/>
      <c r="L24" s="85"/>
      <c r="M24" s="22">
        <v>1.5</v>
      </c>
      <c r="N24" s="43">
        <v>810</v>
      </c>
    </row>
    <row r="25" spans="1:14">
      <c r="A25" s="143"/>
      <c r="B25" s="163"/>
      <c r="C25" s="61" t="s">
        <v>356</v>
      </c>
      <c r="D25" s="22" t="s">
        <v>357</v>
      </c>
      <c r="E25" s="22" t="s">
        <v>358</v>
      </c>
      <c r="F25" s="149"/>
      <c r="G25" s="143"/>
      <c r="H25" s="43">
        <v>540</v>
      </c>
      <c r="I25" s="39">
        <v>44511</v>
      </c>
      <c r="J25" s="39">
        <v>44512</v>
      </c>
      <c r="K25" s="143"/>
      <c r="L25" s="85"/>
      <c r="M25" s="22">
        <v>1.5</v>
      </c>
      <c r="N25" s="43">
        <v>810</v>
      </c>
    </row>
    <row r="26" spans="1:14" ht="14.85" customHeight="1">
      <c r="A26" s="143">
        <v>12</v>
      </c>
      <c r="B26" s="82" t="s">
        <v>194</v>
      </c>
      <c r="C26" s="61" t="s">
        <v>23</v>
      </c>
      <c r="D26" s="22" t="s">
        <v>86</v>
      </c>
      <c r="E26" s="22" t="s">
        <v>24</v>
      </c>
      <c r="F26" s="149" t="s">
        <v>359</v>
      </c>
      <c r="G26" s="143" t="s">
        <v>193</v>
      </c>
      <c r="H26" s="43">
        <v>432</v>
      </c>
      <c r="I26" s="39">
        <v>44474</v>
      </c>
      <c r="J26" s="39">
        <v>44476</v>
      </c>
      <c r="K26" s="22" t="s">
        <v>120</v>
      </c>
      <c r="L26" s="85"/>
      <c r="M26" s="22">
        <v>2.5</v>
      </c>
      <c r="N26" s="43">
        <v>1080</v>
      </c>
    </row>
    <row r="27" spans="1:14">
      <c r="A27" s="143"/>
      <c r="B27" s="82" t="s">
        <v>194</v>
      </c>
      <c r="C27" s="61" t="s">
        <v>195</v>
      </c>
      <c r="D27" s="22" t="s">
        <v>57</v>
      </c>
      <c r="E27" s="22" t="s">
        <v>196</v>
      </c>
      <c r="F27" s="149"/>
      <c r="G27" s="143"/>
      <c r="H27" s="43">
        <v>432</v>
      </c>
      <c r="I27" s="39">
        <v>44474</v>
      </c>
      <c r="J27" s="39">
        <v>44476</v>
      </c>
      <c r="K27" s="22" t="s">
        <v>120</v>
      </c>
      <c r="L27" s="85"/>
      <c r="M27" s="22">
        <v>2.5</v>
      </c>
      <c r="N27" s="43">
        <v>1080</v>
      </c>
    </row>
    <row r="28" spans="1:14" ht="27">
      <c r="A28" s="22">
        <v>13</v>
      </c>
      <c r="B28" s="82" t="s">
        <v>116</v>
      </c>
      <c r="C28" s="61" t="s">
        <v>283</v>
      </c>
      <c r="D28" s="22" t="s">
        <v>360</v>
      </c>
      <c r="E28" s="22">
        <v>27740</v>
      </c>
      <c r="F28" s="37" t="s">
        <v>361</v>
      </c>
      <c r="G28" s="22" t="s">
        <v>362</v>
      </c>
      <c r="H28" s="43">
        <v>540</v>
      </c>
      <c r="I28" s="39">
        <v>44518</v>
      </c>
      <c r="J28" s="39">
        <v>44519</v>
      </c>
      <c r="K28" s="22" t="s">
        <v>55</v>
      </c>
      <c r="L28" s="85">
        <v>1653.99</v>
      </c>
      <c r="M28" s="22">
        <v>1.5</v>
      </c>
      <c r="N28" s="43">
        <v>810</v>
      </c>
    </row>
    <row r="29" spans="1:14" ht="14.85" customHeight="1">
      <c r="A29" s="143">
        <v>14</v>
      </c>
      <c r="B29" s="163" t="s">
        <v>50</v>
      </c>
      <c r="C29" s="61" t="s">
        <v>62</v>
      </c>
      <c r="D29" s="22" t="s">
        <v>332</v>
      </c>
      <c r="E29" s="22">
        <v>56243</v>
      </c>
      <c r="F29" s="149" t="s">
        <v>333</v>
      </c>
      <c r="G29" s="143" t="s">
        <v>84</v>
      </c>
      <c r="H29" s="43"/>
      <c r="I29" s="39">
        <v>44515</v>
      </c>
      <c r="J29" s="39">
        <v>44519</v>
      </c>
      <c r="K29" s="22" t="s">
        <v>363</v>
      </c>
      <c r="L29" s="85"/>
      <c r="M29" s="22">
        <v>4.5</v>
      </c>
      <c r="N29" s="43">
        <v>1944</v>
      </c>
    </row>
    <row r="30" spans="1:14">
      <c r="A30" s="143"/>
      <c r="B30" s="163"/>
      <c r="C30" s="61" t="s">
        <v>66</v>
      </c>
      <c r="D30" s="22" t="s">
        <v>86</v>
      </c>
      <c r="E30" s="22" t="s">
        <v>364</v>
      </c>
      <c r="F30" s="149"/>
      <c r="G30" s="143"/>
      <c r="H30" s="43" t="s">
        <v>365</v>
      </c>
      <c r="I30" s="39">
        <v>44515</v>
      </c>
      <c r="J30" s="39">
        <v>44519</v>
      </c>
      <c r="K30" s="22" t="s">
        <v>363</v>
      </c>
      <c r="L30" s="85"/>
      <c r="M30" s="22">
        <v>4.5</v>
      </c>
      <c r="N30" s="43">
        <v>1944</v>
      </c>
    </row>
    <row r="31" spans="1:14" ht="14.85" customHeight="1">
      <c r="A31" s="143">
        <v>15</v>
      </c>
      <c r="B31" s="82" t="s">
        <v>25</v>
      </c>
      <c r="C31" s="61" t="s">
        <v>38</v>
      </c>
      <c r="D31" s="22" t="s">
        <v>27</v>
      </c>
      <c r="E31" s="22" t="s">
        <v>28</v>
      </c>
      <c r="F31" s="149" t="s">
        <v>83</v>
      </c>
      <c r="G31" s="143" t="s">
        <v>366</v>
      </c>
      <c r="H31" s="43" t="s">
        <v>367</v>
      </c>
      <c r="I31" s="147">
        <v>44508</v>
      </c>
      <c r="J31" s="147">
        <v>44513</v>
      </c>
      <c r="K31" s="143" t="s">
        <v>120</v>
      </c>
      <c r="L31" s="85"/>
      <c r="M31" s="22">
        <v>5.5</v>
      </c>
      <c r="N31" s="43">
        <v>3762</v>
      </c>
    </row>
    <row r="32" spans="1:14">
      <c r="A32" s="143"/>
      <c r="B32" s="163"/>
      <c r="C32" s="61" t="s">
        <v>46</v>
      </c>
      <c r="D32" s="22" t="s">
        <v>80</v>
      </c>
      <c r="E32" s="22" t="s">
        <v>47</v>
      </c>
      <c r="F32" s="149"/>
      <c r="G32" s="143"/>
      <c r="H32" s="43">
        <v>480</v>
      </c>
      <c r="I32" s="147"/>
      <c r="J32" s="147"/>
      <c r="K32" s="147"/>
      <c r="L32" s="85"/>
      <c r="M32" s="22">
        <v>5.5</v>
      </c>
      <c r="N32" s="43">
        <v>2640</v>
      </c>
    </row>
    <row r="33" spans="1:14">
      <c r="A33" s="143"/>
      <c r="B33" s="163"/>
      <c r="C33" s="61" t="s">
        <v>200</v>
      </c>
      <c r="D33" s="22" t="s">
        <v>242</v>
      </c>
      <c r="E33" s="22" t="s">
        <v>202</v>
      </c>
      <c r="F33" s="149"/>
      <c r="G33" s="143"/>
      <c r="H33" s="43">
        <v>480</v>
      </c>
      <c r="I33" s="147"/>
      <c r="J33" s="147"/>
      <c r="K33" s="147"/>
      <c r="L33" s="85"/>
      <c r="M33" s="22">
        <v>5.5</v>
      </c>
      <c r="N33" s="43">
        <v>2640</v>
      </c>
    </row>
    <row r="34" spans="1:14">
      <c r="A34" s="143"/>
      <c r="B34" s="163"/>
      <c r="C34" s="61" t="s">
        <v>48</v>
      </c>
      <c r="D34" s="22" t="s">
        <v>80</v>
      </c>
      <c r="E34" s="22" t="s">
        <v>49</v>
      </c>
      <c r="F34" s="149"/>
      <c r="G34" s="143"/>
      <c r="H34" s="43">
        <v>480</v>
      </c>
      <c r="I34" s="147"/>
      <c r="J34" s="147"/>
      <c r="K34" s="147"/>
      <c r="L34" s="85"/>
      <c r="M34" s="22">
        <v>5.5</v>
      </c>
      <c r="N34" s="43">
        <v>2640</v>
      </c>
    </row>
    <row r="35" spans="1:14" ht="27">
      <c r="A35" s="22">
        <v>16</v>
      </c>
      <c r="B35" s="82" t="s">
        <v>194</v>
      </c>
      <c r="C35" s="61" t="s">
        <v>180</v>
      </c>
      <c r="D35" s="22" t="s">
        <v>368</v>
      </c>
      <c r="E35" s="22" t="s">
        <v>369</v>
      </c>
      <c r="F35" s="37" t="s">
        <v>370</v>
      </c>
      <c r="G35" s="22" t="s">
        <v>362</v>
      </c>
      <c r="H35" s="43">
        <v>540</v>
      </c>
      <c r="I35" s="39">
        <v>44516</v>
      </c>
      <c r="J35" s="39">
        <v>44519</v>
      </c>
      <c r="K35" s="22" t="s">
        <v>55</v>
      </c>
      <c r="L35" s="85">
        <v>3412.19</v>
      </c>
      <c r="M35" s="22">
        <v>3.5</v>
      </c>
      <c r="N35" s="43">
        <v>1890</v>
      </c>
    </row>
    <row r="36" spans="1:14" ht="27">
      <c r="A36" s="22">
        <v>17</v>
      </c>
      <c r="B36" s="82" t="s">
        <v>194</v>
      </c>
      <c r="C36" s="61" t="s">
        <v>121</v>
      </c>
      <c r="D36" s="22" t="s">
        <v>86</v>
      </c>
      <c r="E36" s="22" t="s">
        <v>371</v>
      </c>
      <c r="F36" s="37" t="s">
        <v>370</v>
      </c>
      <c r="G36" s="22" t="s">
        <v>362</v>
      </c>
      <c r="H36" s="43">
        <v>540</v>
      </c>
      <c r="I36" s="39">
        <v>44518</v>
      </c>
      <c r="J36" s="39">
        <v>44519</v>
      </c>
      <c r="K36" s="22" t="s">
        <v>55</v>
      </c>
      <c r="L36" s="85">
        <v>2022.99</v>
      </c>
      <c r="M36" s="22">
        <v>1.5</v>
      </c>
      <c r="N36" s="43">
        <v>810</v>
      </c>
    </row>
    <row r="37" spans="1:14" ht="27">
      <c r="A37" s="22">
        <v>18</v>
      </c>
      <c r="B37" s="82" t="s">
        <v>372</v>
      </c>
      <c r="C37" s="61" t="s">
        <v>373</v>
      </c>
      <c r="D37" s="22" t="s">
        <v>86</v>
      </c>
      <c r="E37" s="22" t="s">
        <v>227</v>
      </c>
      <c r="F37" s="37" t="s">
        <v>374</v>
      </c>
      <c r="G37" s="22" t="s">
        <v>89</v>
      </c>
      <c r="H37" s="43">
        <v>432</v>
      </c>
      <c r="I37" s="39">
        <v>44521</v>
      </c>
      <c r="J37" s="39">
        <v>44527</v>
      </c>
      <c r="K37" s="22" t="s">
        <v>120</v>
      </c>
      <c r="L37" s="85"/>
      <c r="M37" s="22">
        <v>6.5</v>
      </c>
      <c r="N37" s="43">
        <v>3510</v>
      </c>
    </row>
    <row r="38" spans="1:14" ht="14.85" customHeight="1">
      <c r="A38" s="143">
        <v>19</v>
      </c>
      <c r="B38" s="163" t="s">
        <v>372</v>
      </c>
      <c r="C38" s="61" t="s">
        <v>375</v>
      </c>
      <c r="D38" s="22" t="s">
        <v>304</v>
      </c>
      <c r="E38" s="22" t="s">
        <v>376</v>
      </c>
      <c r="F38" s="149" t="s">
        <v>377</v>
      </c>
      <c r="G38" s="143" t="s">
        <v>378</v>
      </c>
      <c r="H38" s="43">
        <v>1140</v>
      </c>
      <c r="I38" s="147">
        <v>44524</v>
      </c>
      <c r="J38" s="147">
        <v>44527</v>
      </c>
      <c r="K38" s="143" t="s">
        <v>55</v>
      </c>
      <c r="L38" s="85">
        <v>1075.29</v>
      </c>
      <c r="M38" s="22">
        <v>3.5</v>
      </c>
      <c r="N38" s="43">
        <v>3990</v>
      </c>
    </row>
    <row r="39" spans="1:14">
      <c r="A39" s="143"/>
      <c r="B39" s="163"/>
      <c r="C39" s="61" t="s">
        <v>379</v>
      </c>
      <c r="D39" s="22" t="s">
        <v>27</v>
      </c>
      <c r="E39" s="22" t="s">
        <v>380</v>
      </c>
      <c r="F39" s="149"/>
      <c r="G39" s="143"/>
      <c r="H39" s="43">
        <v>1140</v>
      </c>
      <c r="I39" s="147"/>
      <c r="J39" s="147"/>
      <c r="K39" s="147"/>
      <c r="L39" s="85">
        <v>1590.01</v>
      </c>
      <c r="M39" s="22">
        <v>3.5</v>
      </c>
      <c r="N39" s="43">
        <v>3990</v>
      </c>
    </row>
    <row r="40" spans="1:14">
      <c r="A40" s="143"/>
      <c r="B40" s="163"/>
      <c r="C40" s="61" t="s">
        <v>381</v>
      </c>
      <c r="D40" s="22" t="s">
        <v>27</v>
      </c>
      <c r="E40" s="22" t="s">
        <v>382</v>
      </c>
      <c r="F40" s="149"/>
      <c r="G40" s="143"/>
      <c r="H40" s="43" t="s">
        <v>348</v>
      </c>
      <c r="I40" s="147"/>
      <c r="J40" s="147"/>
      <c r="K40" s="147"/>
      <c r="L40" s="85">
        <v>1351.92</v>
      </c>
      <c r="M40" s="22">
        <v>3.5</v>
      </c>
      <c r="N40" s="43">
        <v>3990</v>
      </c>
    </row>
    <row r="41" spans="1:14" ht="14.85" customHeight="1">
      <c r="A41" s="143">
        <v>20</v>
      </c>
      <c r="B41" s="82" t="s">
        <v>383</v>
      </c>
      <c r="C41" s="61" t="s">
        <v>384</v>
      </c>
      <c r="D41" s="22" t="s">
        <v>27</v>
      </c>
      <c r="E41" s="22" t="s">
        <v>281</v>
      </c>
      <c r="F41" s="149" t="s">
        <v>385</v>
      </c>
      <c r="G41" s="143" t="s">
        <v>386</v>
      </c>
      <c r="H41" s="43">
        <v>684</v>
      </c>
      <c r="I41" s="147">
        <v>44516</v>
      </c>
      <c r="J41" s="147">
        <v>44518</v>
      </c>
      <c r="K41" s="143" t="s">
        <v>55</v>
      </c>
      <c r="L41" s="85">
        <v>860</v>
      </c>
      <c r="M41" s="22">
        <v>2.5</v>
      </c>
      <c r="N41" s="43">
        <v>1710</v>
      </c>
    </row>
    <row r="42" spans="1:14">
      <c r="A42" s="143"/>
      <c r="B42" s="82" t="s">
        <v>383</v>
      </c>
      <c r="C42" s="61" t="s">
        <v>387</v>
      </c>
      <c r="D42" s="22" t="s">
        <v>80</v>
      </c>
      <c r="E42" s="22" t="s">
        <v>388</v>
      </c>
      <c r="F42" s="149"/>
      <c r="G42" s="143"/>
      <c r="H42" s="43">
        <v>480</v>
      </c>
      <c r="I42" s="147"/>
      <c r="J42" s="147"/>
      <c r="K42" s="147"/>
      <c r="L42" s="85">
        <v>860</v>
      </c>
      <c r="M42" s="22">
        <v>2.5</v>
      </c>
      <c r="N42" s="43">
        <v>1200</v>
      </c>
    </row>
    <row r="43" spans="1:14" ht="27">
      <c r="A43" s="143"/>
      <c r="B43" s="82" t="s">
        <v>389</v>
      </c>
      <c r="C43" s="61" t="s">
        <v>390</v>
      </c>
      <c r="D43" s="22" t="s">
        <v>80</v>
      </c>
      <c r="E43" s="22" t="s">
        <v>391</v>
      </c>
      <c r="F43" s="149"/>
      <c r="G43" s="143"/>
      <c r="H43" s="43">
        <v>480</v>
      </c>
      <c r="I43" s="147"/>
      <c r="J43" s="147"/>
      <c r="K43" s="147"/>
      <c r="L43" s="85">
        <v>860</v>
      </c>
      <c r="M43" s="22">
        <v>2.5</v>
      </c>
      <c r="N43" s="43">
        <v>1200</v>
      </c>
    </row>
    <row r="44" spans="1:14">
      <c r="A44" s="143"/>
      <c r="B44" s="82" t="s">
        <v>392</v>
      </c>
      <c r="C44" s="61" t="s">
        <v>393</v>
      </c>
      <c r="D44" s="22" t="s">
        <v>80</v>
      </c>
      <c r="E44" s="22" t="s">
        <v>394</v>
      </c>
      <c r="F44" s="149"/>
      <c r="G44" s="143"/>
      <c r="H44" s="43">
        <v>480</v>
      </c>
      <c r="I44" s="147"/>
      <c r="J44" s="147"/>
      <c r="K44" s="147"/>
      <c r="L44" s="85">
        <v>860</v>
      </c>
      <c r="M44" s="22">
        <v>2.5</v>
      </c>
      <c r="N44" s="43">
        <v>1200</v>
      </c>
    </row>
    <row r="45" spans="1:14">
      <c r="A45" s="143"/>
      <c r="B45" s="82" t="s">
        <v>392</v>
      </c>
      <c r="C45" s="61" t="s">
        <v>395</v>
      </c>
      <c r="D45" s="22" t="s">
        <v>86</v>
      </c>
      <c r="E45" s="22" t="s">
        <v>396</v>
      </c>
      <c r="F45" s="149"/>
      <c r="G45" s="143"/>
      <c r="H45" s="43">
        <v>480</v>
      </c>
      <c r="I45" s="147"/>
      <c r="J45" s="147"/>
      <c r="K45" s="147"/>
      <c r="L45" s="85">
        <v>860</v>
      </c>
      <c r="M45" s="22">
        <v>2.5</v>
      </c>
      <c r="N45" s="43">
        <v>1200</v>
      </c>
    </row>
    <row r="46" spans="1:14">
      <c r="A46" s="143"/>
      <c r="B46" s="82" t="s">
        <v>335</v>
      </c>
      <c r="C46" s="61" t="s">
        <v>397</v>
      </c>
      <c r="D46" s="22" t="s">
        <v>27</v>
      </c>
      <c r="E46" s="22" t="s">
        <v>398</v>
      </c>
      <c r="F46" s="149"/>
      <c r="G46" s="143"/>
      <c r="H46" s="43">
        <v>684</v>
      </c>
      <c r="I46" s="147"/>
      <c r="J46" s="147"/>
      <c r="K46" s="147"/>
      <c r="L46" s="85">
        <v>860</v>
      </c>
      <c r="M46" s="22">
        <v>0.5</v>
      </c>
      <c r="N46" s="43">
        <v>342</v>
      </c>
    </row>
    <row r="47" spans="1:14" ht="14.85" customHeight="1">
      <c r="A47" s="143">
        <v>21</v>
      </c>
      <c r="B47" s="163" t="s">
        <v>399</v>
      </c>
      <c r="C47" s="61" t="s">
        <v>38</v>
      </c>
      <c r="D47" s="22" t="s">
        <v>27</v>
      </c>
      <c r="E47" s="22" t="s">
        <v>28</v>
      </c>
      <c r="F47" s="149" t="s">
        <v>400</v>
      </c>
      <c r="G47" s="143" t="s">
        <v>401</v>
      </c>
      <c r="H47" s="43">
        <v>684</v>
      </c>
      <c r="I47" s="147">
        <v>44521</v>
      </c>
      <c r="J47" s="147">
        <v>44527</v>
      </c>
      <c r="K47" s="143" t="s">
        <v>120</v>
      </c>
      <c r="L47" s="85"/>
      <c r="M47" s="22">
        <v>6.5</v>
      </c>
      <c r="N47" s="43">
        <v>4446</v>
      </c>
    </row>
    <row r="48" spans="1:14">
      <c r="A48" s="143"/>
      <c r="B48" s="163"/>
      <c r="C48" s="61" t="s">
        <v>44</v>
      </c>
      <c r="D48" s="22" t="s">
        <v>80</v>
      </c>
      <c r="E48" s="22" t="s">
        <v>402</v>
      </c>
      <c r="F48" s="149"/>
      <c r="G48" s="143"/>
      <c r="H48" s="43">
        <v>540</v>
      </c>
      <c r="I48" s="147"/>
      <c r="J48" s="147"/>
      <c r="K48" s="143"/>
      <c r="L48" s="85"/>
      <c r="M48" s="22">
        <v>6.5</v>
      </c>
      <c r="N48" s="43">
        <v>3510</v>
      </c>
    </row>
    <row r="49" spans="1:14">
      <c r="A49" s="143"/>
      <c r="B49" s="163"/>
      <c r="C49" s="61" t="s">
        <v>46</v>
      </c>
      <c r="D49" s="22" t="s">
        <v>80</v>
      </c>
      <c r="E49" s="22" t="s">
        <v>403</v>
      </c>
      <c r="F49" s="149"/>
      <c r="G49" s="143"/>
      <c r="H49" s="43">
        <v>540</v>
      </c>
      <c r="I49" s="147"/>
      <c r="J49" s="147"/>
      <c r="K49" s="143"/>
      <c r="L49" s="85"/>
      <c r="M49" s="22">
        <v>6.5</v>
      </c>
      <c r="N49" s="43">
        <v>3510</v>
      </c>
    </row>
    <row r="50" spans="1:14">
      <c r="A50" s="143"/>
      <c r="B50" s="163"/>
      <c r="C50" s="61" t="s">
        <v>48</v>
      </c>
      <c r="D50" s="22" t="s">
        <v>80</v>
      </c>
      <c r="E50" s="22" t="s">
        <v>404</v>
      </c>
      <c r="F50" s="149"/>
      <c r="G50" s="143"/>
      <c r="H50" s="43">
        <v>540</v>
      </c>
      <c r="I50" s="147"/>
      <c r="J50" s="147"/>
      <c r="K50" s="143"/>
      <c r="L50" s="85"/>
      <c r="M50" s="22">
        <v>6.5</v>
      </c>
      <c r="N50" s="43">
        <v>3510</v>
      </c>
    </row>
    <row r="51" spans="1:14">
      <c r="A51" s="143"/>
      <c r="B51" s="163"/>
      <c r="C51" s="61" t="s">
        <v>200</v>
      </c>
      <c r="D51" s="22" t="s">
        <v>80</v>
      </c>
      <c r="E51" s="22" t="s">
        <v>405</v>
      </c>
      <c r="F51" s="149"/>
      <c r="G51" s="143"/>
      <c r="H51" s="43">
        <v>540</v>
      </c>
      <c r="I51" s="147"/>
      <c r="J51" s="147"/>
      <c r="K51" s="143"/>
      <c r="L51" s="85"/>
      <c r="M51" s="22">
        <v>6.5</v>
      </c>
      <c r="N51" s="43">
        <v>3510</v>
      </c>
    </row>
    <row r="52" spans="1:14" ht="40.5">
      <c r="A52" s="22">
        <v>22</v>
      </c>
      <c r="B52" s="82" t="s">
        <v>406</v>
      </c>
      <c r="C52" s="61" t="s">
        <v>407</v>
      </c>
      <c r="D52" s="22" t="s">
        <v>27</v>
      </c>
      <c r="E52" s="22" t="s">
        <v>408</v>
      </c>
      <c r="F52" s="37" t="s">
        <v>409</v>
      </c>
      <c r="G52" s="22" t="s">
        <v>410</v>
      </c>
      <c r="H52" s="43">
        <v>1140</v>
      </c>
      <c r="I52" s="39">
        <v>44509</v>
      </c>
      <c r="J52" s="39">
        <v>44513</v>
      </c>
      <c r="K52" s="22" t="s">
        <v>55</v>
      </c>
      <c r="L52" s="85">
        <v>2370.63</v>
      </c>
      <c r="M52" s="22">
        <v>4.5</v>
      </c>
      <c r="N52" s="43">
        <v>5130</v>
      </c>
    </row>
    <row r="53" spans="1:14">
      <c r="A53" s="22">
        <v>23</v>
      </c>
      <c r="B53" s="82" t="s">
        <v>194</v>
      </c>
      <c r="C53" s="61" t="s">
        <v>23</v>
      </c>
      <c r="D53" s="22" t="s">
        <v>86</v>
      </c>
      <c r="E53" s="22" t="s">
        <v>24</v>
      </c>
      <c r="F53" s="37" t="s">
        <v>359</v>
      </c>
      <c r="G53" s="22" t="s">
        <v>193</v>
      </c>
      <c r="H53" s="43">
        <v>432</v>
      </c>
      <c r="I53" s="39">
        <v>44508</v>
      </c>
      <c r="J53" s="39">
        <v>44508</v>
      </c>
      <c r="K53" s="22" t="s">
        <v>120</v>
      </c>
      <c r="L53" s="85"/>
      <c r="M53" s="22">
        <v>0.5</v>
      </c>
      <c r="N53" s="43">
        <v>216</v>
      </c>
    </row>
    <row r="54" spans="1:14" ht="14.85" customHeight="1">
      <c r="A54" s="143">
        <v>24</v>
      </c>
      <c r="B54" s="163" t="s">
        <v>50</v>
      </c>
      <c r="C54" s="61" t="s">
        <v>91</v>
      </c>
      <c r="D54" s="22" t="s">
        <v>80</v>
      </c>
      <c r="E54" s="22" t="s">
        <v>238</v>
      </c>
      <c r="F54" s="149" t="s">
        <v>92</v>
      </c>
      <c r="G54" s="143" t="s">
        <v>411</v>
      </c>
      <c r="H54" s="43">
        <v>432</v>
      </c>
      <c r="I54" s="147">
        <v>44520</v>
      </c>
      <c r="J54" s="147">
        <v>44525</v>
      </c>
      <c r="K54" s="143" t="s">
        <v>55</v>
      </c>
      <c r="L54" s="85">
        <v>784.71</v>
      </c>
      <c r="M54" s="22">
        <v>5.5</v>
      </c>
      <c r="N54" s="43">
        <v>2376</v>
      </c>
    </row>
    <row r="55" spans="1:14">
      <c r="A55" s="143"/>
      <c r="B55" s="163"/>
      <c r="C55" s="61" t="s">
        <v>66</v>
      </c>
      <c r="D55" s="22" t="s">
        <v>80</v>
      </c>
      <c r="E55" s="22" t="s">
        <v>67</v>
      </c>
      <c r="F55" s="149"/>
      <c r="G55" s="143"/>
      <c r="H55" s="43">
        <v>432</v>
      </c>
      <c r="I55" s="147"/>
      <c r="J55" s="147"/>
      <c r="K55" s="147"/>
      <c r="L55" s="85">
        <v>784.71</v>
      </c>
      <c r="M55" s="22">
        <v>5.5</v>
      </c>
      <c r="N55" s="43">
        <v>2376</v>
      </c>
    </row>
    <row r="56" spans="1:14">
      <c r="A56" s="22">
        <v>25</v>
      </c>
      <c r="B56" s="82" t="s">
        <v>412</v>
      </c>
      <c r="C56" s="61" t="s">
        <v>23</v>
      </c>
      <c r="D56" s="22" t="s">
        <v>86</v>
      </c>
      <c r="E56" s="22" t="s">
        <v>24</v>
      </c>
      <c r="F56" s="37" t="s">
        <v>413</v>
      </c>
      <c r="G56" s="22" t="s">
        <v>414</v>
      </c>
      <c r="H56" s="43">
        <v>432</v>
      </c>
      <c r="I56" s="39">
        <v>44525</v>
      </c>
      <c r="J56" s="39">
        <v>44526</v>
      </c>
      <c r="K56" s="22" t="s">
        <v>120</v>
      </c>
      <c r="L56" s="85"/>
      <c r="M56" s="22">
        <v>1.5</v>
      </c>
      <c r="N56" s="43">
        <v>648</v>
      </c>
    </row>
    <row r="57" spans="1:14" ht="14.85" customHeight="1">
      <c r="A57" s="143">
        <v>26</v>
      </c>
      <c r="B57" s="163" t="s">
        <v>412</v>
      </c>
      <c r="C57" s="61" t="s">
        <v>23</v>
      </c>
      <c r="D57" s="22" t="s">
        <v>86</v>
      </c>
      <c r="E57" s="22" t="s">
        <v>24</v>
      </c>
      <c r="F57" s="149" t="s">
        <v>415</v>
      </c>
      <c r="G57" s="143" t="s">
        <v>416</v>
      </c>
      <c r="H57" s="43">
        <v>432</v>
      </c>
      <c r="I57" s="39">
        <v>44524</v>
      </c>
      <c r="J57" s="39">
        <v>44524</v>
      </c>
      <c r="K57" s="22" t="s">
        <v>120</v>
      </c>
      <c r="L57" s="85"/>
      <c r="M57" s="22">
        <v>0.5</v>
      </c>
      <c r="N57" s="43">
        <v>216</v>
      </c>
    </row>
    <row r="58" spans="1:14">
      <c r="A58" s="143"/>
      <c r="B58" s="163"/>
      <c r="C58" s="61" t="s">
        <v>417</v>
      </c>
      <c r="D58" s="22" t="s">
        <v>86</v>
      </c>
      <c r="E58" s="22" t="s">
        <v>418</v>
      </c>
      <c r="F58" s="149"/>
      <c r="G58" s="143"/>
      <c r="H58" s="43">
        <v>432</v>
      </c>
      <c r="I58" s="39">
        <v>44524</v>
      </c>
      <c r="J58" s="39">
        <v>44524</v>
      </c>
      <c r="K58" s="22" t="s">
        <v>120</v>
      </c>
      <c r="L58" s="85"/>
      <c r="M58" s="22">
        <v>0.5</v>
      </c>
      <c r="N58" s="43">
        <v>216</v>
      </c>
    </row>
    <row r="59" spans="1:14" ht="14.85" customHeight="1">
      <c r="A59" s="143">
        <v>27</v>
      </c>
      <c r="B59" s="82" t="s">
        <v>335</v>
      </c>
      <c r="C59" s="61" t="s">
        <v>244</v>
      </c>
      <c r="D59" s="22" t="s">
        <v>304</v>
      </c>
      <c r="E59" s="22" t="s">
        <v>419</v>
      </c>
      <c r="F59" s="149" t="s">
        <v>420</v>
      </c>
      <c r="G59" s="143" t="s">
        <v>410</v>
      </c>
      <c r="H59" s="43">
        <v>1140</v>
      </c>
      <c r="I59" s="39">
        <v>44509</v>
      </c>
      <c r="J59" s="39">
        <v>44513</v>
      </c>
      <c r="K59" s="143" t="s">
        <v>55</v>
      </c>
      <c r="L59" s="85">
        <v>3576.71</v>
      </c>
      <c r="M59" s="22">
        <v>4.5</v>
      </c>
      <c r="N59" s="43">
        <v>5130</v>
      </c>
    </row>
    <row r="60" spans="1:14">
      <c r="A60" s="143"/>
      <c r="B60" s="82" t="s">
        <v>421</v>
      </c>
      <c r="C60" s="61" t="s">
        <v>422</v>
      </c>
      <c r="D60" s="22" t="s">
        <v>27</v>
      </c>
      <c r="E60" s="22" t="s">
        <v>423</v>
      </c>
      <c r="F60" s="149"/>
      <c r="G60" s="143"/>
      <c r="H60" s="43">
        <v>1140</v>
      </c>
      <c r="I60" s="39">
        <v>44509</v>
      </c>
      <c r="J60" s="39">
        <v>44513</v>
      </c>
      <c r="K60" s="143"/>
      <c r="L60" s="85">
        <v>3361.53</v>
      </c>
      <c r="M60" s="22">
        <v>4.5</v>
      </c>
      <c r="N60" s="43">
        <v>5130</v>
      </c>
    </row>
    <row r="61" spans="1:14">
      <c r="A61" s="143"/>
      <c r="B61" s="82" t="s">
        <v>421</v>
      </c>
      <c r="C61" s="61" t="s">
        <v>424</v>
      </c>
      <c r="D61" s="22" t="s">
        <v>299</v>
      </c>
      <c r="E61" s="22" t="s">
        <v>425</v>
      </c>
      <c r="F61" s="149"/>
      <c r="G61" s="143"/>
      <c r="H61" s="43">
        <v>720</v>
      </c>
      <c r="I61" s="39">
        <v>44509</v>
      </c>
      <c r="J61" s="39">
        <v>44513</v>
      </c>
      <c r="K61" s="143"/>
      <c r="L61" s="85">
        <v>3576.71</v>
      </c>
      <c r="M61" s="22">
        <v>4.5</v>
      </c>
      <c r="N61" s="43">
        <v>3240</v>
      </c>
    </row>
    <row r="62" spans="1:14" ht="27">
      <c r="A62" s="22">
        <v>28</v>
      </c>
      <c r="B62" s="82" t="s">
        <v>335</v>
      </c>
      <c r="C62" s="61" t="s">
        <v>426</v>
      </c>
      <c r="D62" s="22" t="s">
        <v>304</v>
      </c>
      <c r="E62" s="22">
        <v>106119</v>
      </c>
      <c r="F62" s="37" t="s">
        <v>427</v>
      </c>
      <c r="G62" s="22" t="s">
        <v>309</v>
      </c>
      <c r="H62" s="43">
        <v>1140</v>
      </c>
      <c r="I62" s="39">
        <v>44509</v>
      </c>
      <c r="J62" s="39">
        <v>44510</v>
      </c>
      <c r="K62" s="22" t="s">
        <v>55</v>
      </c>
      <c r="L62" s="85">
        <v>3989.99</v>
      </c>
      <c r="M62" s="22">
        <v>1.5</v>
      </c>
      <c r="N62" s="43">
        <v>1710</v>
      </c>
    </row>
    <row r="63" spans="1:14" ht="14.85" customHeight="1">
      <c r="A63" s="143">
        <v>29</v>
      </c>
      <c r="B63" s="163" t="s">
        <v>335</v>
      </c>
      <c r="C63" s="61" t="s">
        <v>428</v>
      </c>
      <c r="D63" s="22" t="s">
        <v>304</v>
      </c>
      <c r="E63" s="22" t="s">
        <v>429</v>
      </c>
      <c r="F63" s="149" t="s">
        <v>430</v>
      </c>
      <c r="G63" s="143" t="s">
        <v>431</v>
      </c>
      <c r="H63" s="43">
        <v>684</v>
      </c>
      <c r="I63" s="39">
        <v>44516</v>
      </c>
      <c r="J63" s="39">
        <v>44520</v>
      </c>
      <c r="K63" s="22" t="s">
        <v>55</v>
      </c>
      <c r="L63" s="85">
        <v>910.15</v>
      </c>
      <c r="M63" s="22">
        <v>4.5</v>
      </c>
      <c r="N63" s="43">
        <v>3078</v>
      </c>
    </row>
    <row r="64" spans="1:14">
      <c r="A64" s="143"/>
      <c r="B64" s="163"/>
      <c r="C64" s="61" t="s">
        <v>432</v>
      </c>
      <c r="D64" s="22" t="s">
        <v>27</v>
      </c>
      <c r="E64" s="22" t="s">
        <v>433</v>
      </c>
      <c r="F64" s="149"/>
      <c r="G64" s="143"/>
      <c r="H64" s="43">
        <v>684</v>
      </c>
      <c r="I64" s="22"/>
      <c r="J64" s="22"/>
      <c r="K64" s="22"/>
      <c r="L64" s="85">
        <v>910.15</v>
      </c>
      <c r="M64" s="22">
        <v>4.5</v>
      </c>
      <c r="N64" s="43">
        <v>3078</v>
      </c>
    </row>
    <row r="65" spans="1:14">
      <c r="A65" s="143"/>
      <c r="B65" s="163"/>
      <c r="C65" s="61" t="s">
        <v>434</v>
      </c>
      <c r="D65" s="22" t="s">
        <v>251</v>
      </c>
      <c r="E65" s="22" t="s">
        <v>435</v>
      </c>
      <c r="F65" s="149"/>
      <c r="G65" s="143"/>
      <c r="H65" s="43">
        <v>540</v>
      </c>
      <c r="I65" s="22"/>
      <c r="J65" s="22"/>
      <c r="K65" s="22"/>
      <c r="L65" s="85">
        <v>910.15</v>
      </c>
      <c r="M65" s="22">
        <v>4.5</v>
      </c>
      <c r="N65" s="43">
        <v>2430</v>
      </c>
    </row>
    <row r="66" spans="1:14">
      <c r="A66" s="143"/>
      <c r="B66" s="163"/>
      <c r="C66" s="61" t="s">
        <v>436</v>
      </c>
      <c r="D66" s="22" t="s">
        <v>437</v>
      </c>
      <c r="E66" s="22" t="s">
        <v>438</v>
      </c>
      <c r="F66" s="149"/>
      <c r="G66" s="143"/>
      <c r="H66" s="43">
        <v>540</v>
      </c>
      <c r="I66" s="22"/>
      <c r="J66" s="22"/>
      <c r="K66" s="22"/>
      <c r="L66" s="85">
        <v>910.15</v>
      </c>
      <c r="M66" s="22">
        <v>4.5</v>
      </c>
      <c r="N66" s="43">
        <v>2430</v>
      </c>
    </row>
    <row r="67" spans="1:14">
      <c r="A67" s="143"/>
      <c r="B67" s="163"/>
      <c r="C67" s="61" t="s">
        <v>439</v>
      </c>
      <c r="D67" s="22" t="s">
        <v>251</v>
      </c>
      <c r="E67" s="22" t="s">
        <v>440</v>
      </c>
      <c r="F67" s="149"/>
      <c r="G67" s="143"/>
      <c r="H67" s="43">
        <v>540</v>
      </c>
      <c r="I67" s="22"/>
      <c r="J67" s="22"/>
      <c r="K67" s="22"/>
      <c r="L67" s="85">
        <v>910.15</v>
      </c>
      <c r="M67" s="22">
        <v>4.5</v>
      </c>
      <c r="N67" s="43">
        <v>2430</v>
      </c>
    </row>
    <row r="68" spans="1:14" ht="14.85" customHeight="1">
      <c r="A68" s="143">
        <v>30</v>
      </c>
      <c r="B68" s="163" t="s">
        <v>349</v>
      </c>
      <c r="C68" s="61" t="s">
        <v>441</v>
      </c>
      <c r="D68" s="22" t="s">
        <v>304</v>
      </c>
      <c r="E68" s="22" t="s">
        <v>442</v>
      </c>
      <c r="F68" s="149" t="s">
        <v>443</v>
      </c>
      <c r="G68" s="143" t="s">
        <v>35</v>
      </c>
      <c r="H68" s="43">
        <v>684</v>
      </c>
      <c r="I68" s="147">
        <v>44522</v>
      </c>
      <c r="J68" s="147">
        <v>44526</v>
      </c>
      <c r="K68" s="143" t="s">
        <v>120</v>
      </c>
      <c r="L68" s="85"/>
      <c r="M68" s="22">
        <v>4.5</v>
      </c>
      <c r="N68" s="43">
        <v>3078</v>
      </c>
    </row>
    <row r="69" spans="1:14">
      <c r="A69" s="143"/>
      <c r="B69" s="163"/>
      <c r="C69" s="61" t="s">
        <v>444</v>
      </c>
      <c r="D69" s="22" t="s">
        <v>249</v>
      </c>
      <c r="E69" s="22" t="s">
        <v>445</v>
      </c>
      <c r="F69" s="149"/>
      <c r="G69" s="143"/>
      <c r="H69" s="43">
        <v>540</v>
      </c>
      <c r="I69" s="147"/>
      <c r="J69" s="147"/>
      <c r="K69" s="147"/>
      <c r="L69" s="85"/>
      <c r="M69" s="22">
        <v>4.5</v>
      </c>
      <c r="N69" s="43">
        <v>2430</v>
      </c>
    </row>
    <row r="70" spans="1:14">
      <c r="A70" s="143"/>
      <c r="B70" s="163"/>
      <c r="C70" s="61" t="s">
        <v>446</v>
      </c>
      <c r="D70" s="22" t="s">
        <v>447</v>
      </c>
      <c r="E70" s="22" t="s">
        <v>448</v>
      </c>
      <c r="F70" s="149"/>
      <c r="G70" s="143"/>
      <c r="H70" s="43">
        <v>540</v>
      </c>
      <c r="I70" s="147"/>
      <c r="J70" s="147"/>
      <c r="K70" s="147"/>
      <c r="L70" s="85"/>
      <c r="M70" s="22">
        <v>4.5</v>
      </c>
      <c r="N70" s="43">
        <v>2430</v>
      </c>
    </row>
    <row r="71" spans="1:14">
      <c r="A71" s="143"/>
      <c r="B71" s="163"/>
      <c r="C71" s="61" t="s">
        <v>449</v>
      </c>
      <c r="D71" s="22" t="s">
        <v>450</v>
      </c>
      <c r="E71" s="22" t="s">
        <v>451</v>
      </c>
      <c r="F71" s="149"/>
      <c r="G71" s="143"/>
      <c r="H71" s="43">
        <v>540</v>
      </c>
      <c r="I71" s="147"/>
      <c r="J71" s="147"/>
      <c r="K71" s="147"/>
      <c r="L71" s="85"/>
      <c r="M71" s="22">
        <v>4.5</v>
      </c>
      <c r="N71" s="43">
        <v>2430</v>
      </c>
    </row>
    <row r="72" spans="1:14">
      <c r="A72" s="143"/>
      <c r="B72" s="163"/>
      <c r="C72" s="61" t="s">
        <v>452</v>
      </c>
      <c r="D72" s="22" t="s">
        <v>453</v>
      </c>
      <c r="E72" s="22" t="s">
        <v>454</v>
      </c>
      <c r="F72" s="149"/>
      <c r="G72" s="143"/>
      <c r="H72" s="43">
        <v>540</v>
      </c>
      <c r="I72" s="147"/>
      <c r="J72" s="147"/>
      <c r="K72" s="147"/>
      <c r="L72" s="85"/>
      <c r="M72" s="22">
        <v>4.5</v>
      </c>
      <c r="N72" s="43">
        <v>2430</v>
      </c>
    </row>
    <row r="73" spans="1:14">
      <c r="A73" s="143"/>
      <c r="B73" s="163"/>
      <c r="C73" s="61" t="s">
        <v>455</v>
      </c>
      <c r="D73" s="22" t="s">
        <v>111</v>
      </c>
      <c r="E73" s="22" t="s">
        <v>456</v>
      </c>
      <c r="F73" s="149"/>
      <c r="G73" s="143"/>
      <c r="H73" s="43">
        <v>540</v>
      </c>
      <c r="I73" s="147"/>
      <c r="J73" s="147"/>
      <c r="K73" s="147"/>
      <c r="L73" s="85"/>
      <c r="M73" s="22">
        <v>4.5</v>
      </c>
      <c r="N73" s="43">
        <v>2430</v>
      </c>
    </row>
    <row r="74" spans="1:14">
      <c r="A74" s="22">
        <v>31</v>
      </c>
      <c r="B74" s="82" t="s">
        <v>457</v>
      </c>
      <c r="C74" s="61" t="s">
        <v>458</v>
      </c>
      <c r="D74" s="22" t="s">
        <v>459</v>
      </c>
      <c r="E74" s="22"/>
      <c r="F74" s="37" t="s">
        <v>460</v>
      </c>
      <c r="G74" s="22" t="s">
        <v>148</v>
      </c>
      <c r="H74" s="43" t="s">
        <v>461</v>
      </c>
      <c r="I74" s="39">
        <v>44522</v>
      </c>
      <c r="J74" s="39">
        <v>44527</v>
      </c>
      <c r="K74" s="22" t="s">
        <v>55</v>
      </c>
      <c r="L74" s="85">
        <v>4758.38</v>
      </c>
      <c r="M74" s="22">
        <v>0</v>
      </c>
      <c r="N74" s="43">
        <v>0</v>
      </c>
    </row>
    <row r="75" spans="1:14">
      <c r="A75" s="143">
        <v>32</v>
      </c>
      <c r="B75" s="82" t="s">
        <v>457</v>
      </c>
      <c r="C75" s="61" t="s">
        <v>462</v>
      </c>
      <c r="D75" s="22" t="s">
        <v>459</v>
      </c>
      <c r="E75" s="22"/>
      <c r="F75" s="37" t="s">
        <v>460</v>
      </c>
      <c r="G75" s="22" t="s">
        <v>148</v>
      </c>
      <c r="H75" s="43" t="s">
        <v>461</v>
      </c>
      <c r="I75" s="39">
        <v>44522</v>
      </c>
      <c r="J75" s="39">
        <v>44527</v>
      </c>
      <c r="K75" s="22" t="s">
        <v>55</v>
      </c>
      <c r="L75" s="85">
        <v>2275.38</v>
      </c>
      <c r="M75" s="22">
        <v>0</v>
      </c>
      <c r="N75" s="43">
        <v>0</v>
      </c>
    </row>
    <row r="76" spans="1:14">
      <c r="A76" s="143"/>
      <c r="B76" s="82" t="s">
        <v>457</v>
      </c>
      <c r="C76" s="61" t="s">
        <v>463</v>
      </c>
      <c r="D76" s="22" t="s">
        <v>459</v>
      </c>
      <c r="E76" s="22"/>
      <c r="F76" s="37" t="s">
        <v>460</v>
      </c>
      <c r="G76" s="22" t="s">
        <v>148</v>
      </c>
      <c r="H76" s="43" t="s">
        <v>461</v>
      </c>
      <c r="I76" s="39">
        <v>44522</v>
      </c>
      <c r="J76" s="39">
        <v>44527</v>
      </c>
      <c r="K76" s="22" t="s">
        <v>55</v>
      </c>
      <c r="L76" s="85">
        <v>2275.38</v>
      </c>
      <c r="M76" s="22">
        <v>0</v>
      </c>
      <c r="N76" s="43">
        <v>0</v>
      </c>
    </row>
    <row r="77" spans="1:14" ht="14.85" customHeight="1">
      <c r="A77" s="143">
        <v>33</v>
      </c>
      <c r="B77" s="163" t="s">
        <v>335</v>
      </c>
      <c r="C77" s="61" t="s">
        <v>426</v>
      </c>
      <c r="D77" s="22" t="s">
        <v>304</v>
      </c>
      <c r="E77" s="22" t="s">
        <v>464</v>
      </c>
      <c r="F77" s="149" t="s">
        <v>465</v>
      </c>
      <c r="G77" s="143" t="s">
        <v>466</v>
      </c>
      <c r="H77" s="43">
        <v>684</v>
      </c>
      <c r="I77" s="147">
        <v>44531</v>
      </c>
      <c r="J77" s="147">
        <v>44533</v>
      </c>
      <c r="K77" s="143" t="s">
        <v>55</v>
      </c>
      <c r="L77" s="85">
        <v>1657.03</v>
      </c>
      <c r="M77" s="22">
        <v>2.5</v>
      </c>
      <c r="N77" s="43">
        <v>1710</v>
      </c>
    </row>
    <row r="78" spans="1:14">
      <c r="A78" s="143"/>
      <c r="B78" s="163"/>
      <c r="C78" s="61" t="s">
        <v>354</v>
      </c>
      <c r="D78" s="22" t="s">
        <v>467</v>
      </c>
      <c r="E78" s="22" t="s">
        <v>468</v>
      </c>
      <c r="F78" s="149"/>
      <c r="G78" s="143"/>
      <c r="H78" s="43">
        <v>540</v>
      </c>
      <c r="I78" s="147"/>
      <c r="J78" s="147"/>
      <c r="K78" s="143"/>
      <c r="L78" s="85">
        <v>1657.03</v>
      </c>
      <c r="M78" s="22">
        <v>2.5</v>
      </c>
      <c r="N78" s="43">
        <v>1350</v>
      </c>
    </row>
    <row r="79" spans="1:14">
      <c r="A79" s="143"/>
      <c r="B79" s="163"/>
      <c r="C79" s="61" t="s">
        <v>352</v>
      </c>
      <c r="D79" s="22" t="s">
        <v>469</v>
      </c>
      <c r="E79" s="22" t="s">
        <v>470</v>
      </c>
      <c r="F79" s="149"/>
      <c r="G79" s="143"/>
      <c r="H79" s="43">
        <v>540</v>
      </c>
      <c r="I79" s="147"/>
      <c r="J79" s="147"/>
      <c r="K79" s="143"/>
      <c r="L79" s="85">
        <v>1657.03</v>
      </c>
      <c r="M79" s="22">
        <v>2.5</v>
      </c>
      <c r="N79" s="43">
        <v>1350</v>
      </c>
    </row>
    <row r="80" spans="1:14">
      <c r="A80" s="143"/>
      <c r="B80" s="163"/>
      <c r="C80" s="61" t="s">
        <v>471</v>
      </c>
      <c r="D80" s="22" t="s">
        <v>472</v>
      </c>
      <c r="E80" s="22" t="s">
        <v>473</v>
      </c>
      <c r="F80" s="149"/>
      <c r="G80" s="143"/>
      <c r="H80" s="43">
        <v>540</v>
      </c>
      <c r="I80" s="147"/>
      <c r="J80" s="147"/>
      <c r="K80" s="143"/>
      <c r="L80" s="85">
        <v>1657.03</v>
      </c>
      <c r="M80" s="22">
        <v>2.5</v>
      </c>
      <c r="N80" s="43">
        <v>1350</v>
      </c>
    </row>
    <row r="81" spans="1:14">
      <c r="A81" s="143"/>
      <c r="B81" s="163"/>
      <c r="C81" s="61" t="s">
        <v>474</v>
      </c>
      <c r="D81" s="22" t="s">
        <v>475</v>
      </c>
      <c r="E81" s="22" t="s">
        <v>476</v>
      </c>
      <c r="F81" s="149"/>
      <c r="G81" s="143"/>
      <c r="H81" s="43">
        <v>540</v>
      </c>
      <c r="I81" s="147"/>
      <c r="J81" s="147"/>
      <c r="K81" s="143"/>
      <c r="L81" s="85">
        <v>1657.03</v>
      </c>
      <c r="M81" s="22">
        <v>2.5</v>
      </c>
      <c r="N81" s="43">
        <v>1350</v>
      </c>
    </row>
    <row r="82" spans="1:14" ht="29.85" customHeight="1">
      <c r="A82" s="143">
        <v>34</v>
      </c>
      <c r="B82" s="82" t="s">
        <v>477</v>
      </c>
      <c r="C82" s="61" t="s">
        <v>478</v>
      </c>
      <c r="D82" s="22" t="s">
        <v>139</v>
      </c>
      <c r="E82" s="22" t="s">
        <v>479</v>
      </c>
      <c r="F82" s="149" t="s">
        <v>480</v>
      </c>
      <c r="G82" s="143" t="s">
        <v>481</v>
      </c>
      <c r="H82" s="43">
        <v>720</v>
      </c>
      <c r="I82" s="147">
        <v>44507</v>
      </c>
      <c r="J82" s="147">
        <v>44513</v>
      </c>
      <c r="K82" s="143" t="s">
        <v>55</v>
      </c>
      <c r="L82" s="85">
        <v>2855.91</v>
      </c>
      <c r="M82" s="22">
        <v>6.5</v>
      </c>
      <c r="N82" s="43">
        <v>4680</v>
      </c>
    </row>
    <row r="83" spans="1:14" ht="23.25" customHeight="1">
      <c r="A83" s="143"/>
      <c r="B83" s="82" t="s">
        <v>477</v>
      </c>
      <c r="C83" s="61" t="s">
        <v>482</v>
      </c>
      <c r="D83" s="22" t="s">
        <v>139</v>
      </c>
      <c r="E83" s="22" t="s">
        <v>483</v>
      </c>
      <c r="F83" s="149"/>
      <c r="G83" s="143"/>
      <c r="H83" s="43">
        <v>720</v>
      </c>
      <c r="I83" s="147"/>
      <c r="J83" s="147"/>
      <c r="K83" s="147"/>
      <c r="L83" s="85">
        <v>2855.91</v>
      </c>
      <c r="M83" s="22">
        <v>6.5</v>
      </c>
      <c r="N83" s="43">
        <v>4680</v>
      </c>
    </row>
    <row r="84" spans="1:14" ht="103.5" customHeight="1">
      <c r="A84" s="22">
        <v>35</v>
      </c>
      <c r="B84" s="82" t="s">
        <v>484</v>
      </c>
      <c r="C84" s="61" t="s">
        <v>485</v>
      </c>
      <c r="D84" s="37" t="s">
        <v>486</v>
      </c>
      <c r="E84" s="22" t="s">
        <v>487</v>
      </c>
      <c r="F84" s="37" t="s">
        <v>488</v>
      </c>
      <c r="G84" s="37" t="s">
        <v>489</v>
      </c>
      <c r="H84" s="43">
        <v>900</v>
      </c>
      <c r="I84" s="39">
        <v>44507</v>
      </c>
      <c r="J84" s="39">
        <v>44526</v>
      </c>
      <c r="K84" s="22" t="s">
        <v>55</v>
      </c>
      <c r="L84" s="85">
        <v>7036.24</v>
      </c>
      <c r="M84" s="22">
        <v>12</v>
      </c>
      <c r="N84" s="43">
        <v>10800</v>
      </c>
    </row>
    <row r="85" spans="1:14">
      <c r="A85" s="22">
        <v>36</v>
      </c>
      <c r="B85" s="82" t="s">
        <v>43</v>
      </c>
      <c r="C85" s="61" t="s">
        <v>490</v>
      </c>
      <c r="D85" s="22" t="s">
        <v>27</v>
      </c>
      <c r="E85" s="22" t="s">
        <v>491</v>
      </c>
      <c r="F85" s="22" t="s">
        <v>492</v>
      </c>
      <c r="G85" s="22" t="s">
        <v>378</v>
      </c>
      <c r="H85" s="43">
        <v>1140</v>
      </c>
      <c r="I85" s="39">
        <v>44524</v>
      </c>
      <c r="J85" s="39">
        <v>44527</v>
      </c>
      <c r="K85" s="22" t="s">
        <v>55</v>
      </c>
      <c r="L85" s="85">
        <f>1562.23+2733.61</f>
        <v>4295.84</v>
      </c>
      <c r="M85" s="22">
        <v>3.5</v>
      </c>
      <c r="N85" s="43">
        <v>3990</v>
      </c>
    </row>
    <row r="86" spans="1:14" ht="14.85" customHeight="1">
      <c r="A86" s="143">
        <v>37</v>
      </c>
      <c r="B86" s="82" t="s">
        <v>116</v>
      </c>
      <c r="C86" s="61" t="s">
        <v>117</v>
      </c>
      <c r="D86" s="22" t="s">
        <v>118</v>
      </c>
      <c r="E86" s="22">
        <v>27740</v>
      </c>
      <c r="F86" s="149" t="s">
        <v>493</v>
      </c>
      <c r="G86" s="143" t="s">
        <v>494</v>
      </c>
      <c r="H86" s="43">
        <v>900</v>
      </c>
      <c r="I86" s="147">
        <v>44529</v>
      </c>
      <c r="J86" s="147">
        <v>44531</v>
      </c>
      <c r="K86" s="143" t="s">
        <v>55</v>
      </c>
      <c r="L86" s="85">
        <v>2435.92</v>
      </c>
      <c r="M86" s="22">
        <v>2.5</v>
      </c>
      <c r="N86" s="43">
        <v>2250</v>
      </c>
    </row>
    <row r="87" spans="1:14" ht="14.25" customHeight="1">
      <c r="A87" s="143"/>
      <c r="B87" s="82" t="s">
        <v>344</v>
      </c>
      <c r="C87" s="61" t="s">
        <v>345</v>
      </c>
      <c r="D87" s="22" t="s">
        <v>27</v>
      </c>
      <c r="E87" s="22" t="s">
        <v>346</v>
      </c>
      <c r="F87" s="149"/>
      <c r="G87" s="149"/>
      <c r="H87" s="43">
        <v>1140</v>
      </c>
      <c r="I87" s="147"/>
      <c r="J87" s="147"/>
      <c r="K87" s="147"/>
      <c r="L87" s="85">
        <v>2435.92</v>
      </c>
      <c r="M87" s="22">
        <v>2.5</v>
      </c>
      <c r="N87" s="43">
        <v>2850</v>
      </c>
    </row>
    <row r="88" spans="1:14" ht="27">
      <c r="A88" s="143"/>
      <c r="B88" s="82" t="s">
        <v>495</v>
      </c>
      <c r="C88" s="61" t="s">
        <v>38</v>
      </c>
      <c r="D88" s="22" t="s">
        <v>27</v>
      </c>
      <c r="E88" s="22" t="s">
        <v>28</v>
      </c>
      <c r="F88" s="149"/>
      <c r="G88" s="149"/>
      <c r="H88" s="43">
        <v>1140</v>
      </c>
      <c r="I88" s="147"/>
      <c r="J88" s="147"/>
      <c r="K88" s="147"/>
      <c r="L88" s="85">
        <v>2445.7199999999998</v>
      </c>
      <c r="M88" s="22">
        <v>2.5</v>
      </c>
      <c r="N88" s="43">
        <v>2850</v>
      </c>
    </row>
    <row r="89" spans="1:14" ht="27">
      <c r="A89" s="22">
        <v>38</v>
      </c>
      <c r="B89" s="82" t="s">
        <v>186</v>
      </c>
      <c r="C89" s="61" t="s">
        <v>311</v>
      </c>
      <c r="D89" s="22" t="s">
        <v>188</v>
      </c>
      <c r="E89" s="22" t="s">
        <v>312</v>
      </c>
      <c r="F89" s="37" t="s">
        <v>496</v>
      </c>
      <c r="G89" s="22" t="s">
        <v>362</v>
      </c>
      <c r="H89" s="43">
        <v>540</v>
      </c>
      <c r="I89" s="39">
        <v>44518</v>
      </c>
      <c r="J89" s="39">
        <v>44519</v>
      </c>
      <c r="K89" s="22" t="s">
        <v>55</v>
      </c>
      <c r="L89" s="85">
        <v>2871.19</v>
      </c>
      <c r="M89" s="22">
        <v>1.5</v>
      </c>
      <c r="N89" s="43">
        <v>810</v>
      </c>
    </row>
    <row r="90" spans="1:14" ht="16.149999999999999" customHeight="1">
      <c r="A90" s="143">
        <v>39</v>
      </c>
      <c r="B90" s="163" t="s">
        <v>349</v>
      </c>
      <c r="C90" s="61" t="s">
        <v>497</v>
      </c>
      <c r="D90" s="22" t="s">
        <v>27</v>
      </c>
      <c r="E90" s="22" t="s">
        <v>498</v>
      </c>
      <c r="F90" s="143" t="s">
        <v>443</v>
      </c>
      <c r="G90" s="143" t="s">
        <v>499</v>
      </c>
      <c r="H90" s="43">
        <v>684</v>
      </c>
      <c r="I90" s="147">
        <v>44529</v>
      </c>
      <c r="J90" s="147">
        <v>44533</v>
      </c>
      <c r="K90" s="143" t="s">
        <v>231</v>
      </c>
      <c r="L90" s="85"/>
      <c r="M90" s="22">
        <v>4.5</v>
      </c>
      <c r="N90" s="43">
        <v>3078</v>
      </c>
    </row>
    <row r="91" spans="1:14">
      <c r="A91" s="143"/>
      <c r="B91" s="163"/>
      <c r="C91" s="61" t="s">
        <v>500</v>
      </c>
      <c r="D91" s="22" t="s">
        <v>368</v>
      </c>
      <c r="E91" s="22" t="s">
        <v>501</v>
      </c>
      <c r="F91" s="143"/>
      <c r="G91" s="143"/>
      <c r="H91" s="43">
        <v>540</v>
      </c>
      <c r="I91" s="147"/>
      <c r="J91" s="147"/>
      <c r="K91" s="143"/>
      <c r="L91" s="85"/>
      <c r="M91" s="22">
        <v>4.5</v>
      </c>
      <c r="N91" s="43">
        <v>2430</v>
      </c>
    </row>
    <row r="92" spans="1:14">
      <c r="A92" s="143"/>
      <c r="B92" s="163"/>
      <c r="C92" s="61" t="s">
        <v>502</v>
      </c>
      <c r="D92" s="22" t="s">
        <v>503</v>
      </c>
      <c r="E92" s="22" t="s">
        <v>504</v>
      </c>
      <c r="F92" s="143"/>
      <c r="G92" s="143"/>
      <c r="H92" s="43">
        <v>540</v>
      </c>
      <c r="I92" s="147"/>
      <c r="J92" s="147"/>
      <c r="K92" s="143"/>
      <c r="L92" s="85"/>
      <c r="M92" s="22">
        <v>4.5</v>
      </c>
      <c r="N92" s="43">
        <v>2430</v>
      </c>
    </row>
    <row r="93" spans="1:14">
      <c r="A93" s="143"/>
      <c r="B93" s="163"/>
      <c r="C93" s="61" t="s">
        <v>505</v>
      </c>
      <c r="D93" s="22" t="s">
        <v>506</v>
      </c>
      <c r="E93" s="22" t="s">
        <v>507</v>
      </c>
      <c r="F93" s="143"/>
      <c r="G93" s="143"/>
      <c r="H93" s="43">
        <v>540</v>
      </c>
      <c r="I93" s="147"/>
      <c r="J93" s="147"/>
      <c r="K93" s="143"/>
      <c r="L93" s="85"/>
      <c r="M93" s="22">
        <v>4.5</v>
      </c>
      <c r="N93" s="43">
        <v>2430</v>
      </c>
    </row>
    <row r="94" spans="1:14">
      <c r="A94" s="143"/>
      <c r="B94" s="163"/>
      <c r="C94" s="61" t="s">
        <v>508</v>
      </c>
      <c r="D94" s="22" t="s">
        <v>80</v>
      </c>
      <c r="E94" s="22" t="s">
        <v>509</v>
      </c>
      <c r="F94" s="143"/>
      <c r="G94" s="143"/>
      <c r="H94" s="43">
        <v>540</v>
      </c>
      <c r="I94" s="147"/>
      <c r="J94" s="147"/>
      <c r="K94" s="143"/>
      <c r="L94" s="85"/>
      <c r="M94" s="22">
        <v>4.5</v>
      </c>
      <c r="N94" s="43">
        <v>2430</v>
      </c>
    </row>
    <row r="95" spans="1:14">
      <c r="A95" s="143"/>
      <c r="B95" s="163"/>
      <c r="C95" s="61" t="s">
        <v>510</v>
      </c>
      <c r="D95" s="22" t="s">
        <v>139</v>
      </c>
      <c r="E95" s="22" t="s">
        <v>511</v>
      </c>
      <c r="F95" s="143"/>
      <c r="G95" s="143"/>
      <c r="H95" s="43">
        <v>540</v>
      </c>
      <c r="I95" s="147"/>
      <c r="J95" s="147"/>
      <c r="K95" s="143"/>
      <c r="L95" s="85"/>
      <c r="M95" s="22">
        <v>4.5</v>
      </c>
      <c r="N95" s="43">
        <v>2430</v>
      </c>
    </row>
    <row r="96" spans="1:14">
      <c r="A96" s="143"/>
      <c r="B96" s="163"/>
      <c r="C96" s="61" t="s">
        <v>512</v>
      </c>
      <c r="D96" s="22" t="s">
        <v>139</v>
      </c>
      <c r="E96" s="22" t="s">
        <v>513</v>
      </c>
      <c r="F96" s="143"/>
      <c r="G96" s="143"/>
      <c r="H96" s="43">
        <v>540</v>
      </c>
      <c r="I96" s="147"/>
      <c r="J96" s="147"/>
      <c r="K96" s="143"/>
      <c r="L96" s="85"/>
      <c r="M96" s="22">
        <v>4.5</v>
      </c>
      <c r="N96" s="43">
        <v>2430</v>
      </c>
    </row>
    <row r="97" spans="1:14" ht="14.85" customHeight="1">
      <c r="A97" s="143">
        <v>40</v>
      </c>
      <c r="B97" s="82" t="s">
        <v>383</v>
      </c>
      <c r="C97" s="61" t="s">
        <v>384</v>
      </c>
      <c r="D97" s="22" t="s">
        <v>27</v>
      </c>
      <c r="E97" s="22" t="s">
        <v>514</v>
      </c>
      <c r="F97" s="149" t="s">
        <v>515</v>
      </c>
      <c r="G97" s="149" t="s">
        <v>366</v>
      </c>
      <c r="H97" s="43">
        <v>684</v>
      </c>
      <c r="I97" s="147">
        <v>44531</v>
      </c>
      <c r="J97" s="147">
        <v>44537</v>
      </c>
      <c r="K97" s="143" t="s">
        <v>120</v>
      </c>
      <c r="L97" s="85"/>
      <c r="M97" s="22">
        <v>6.5</v>
      </c>
      <c r="N97" s="43">
        <v>4446</v>
      </c>
    </row>
    <row r="98" spans="1:14">
      <c r="A98" s="143"/>
      <c r="B98" s="82" t="s">
        <v>516</v>
      </c>
      <c r="C98" s="61" t="s">
        <v>517</v>
      </c>
      <c r="D98" s="22" t="s">
        <v>518</v>
      </c>
      <c r="E98" s="22" t="s">
        <v>519</v>
      </c>
      <c r="F98" s="149"/>
      <c r="G98" s="149"/>
      <c r="H98" s="43">
        <v>540</v>
      </c>
      <c r="I98" s="147"/>
      <c r="J98" s="147"/>
      <c r="K98" s="143"/>
      <c r="L98" s="85"/>
      <c r="M98" s="22">
        <v>6.5</v>
      </c>
      <c r="N98" s="43">
        <v>3510</v>
      </c>
    </row>
    <row r="99" spans="1:14">
      <c r="A99" s="143"/>
      <c r="B99" s="82" t="s">
        <v>383</v>
      </c>
      <c r="C99" s="61" t="s">
        <v>520</v>
      </c>
      <c r="D99" s="22" t="s">
        <v>518</v>
      </c>
      <c r="E99" s="22" t="s">
        <v>521</v>
      </c>
      <c r="F99" s="149"/>
      <c r="G99" s="149"/>
      <c r="H99" s="43">
        <v>540</v>
      </c>
      <c r="I99" s="147"/>
      <c r="J99" s="147"/>
      <c r="K99" s="143"/>
      <c r="L99" s="85"/>
      <c r="M99" s="22">
        <v>6.5</v>
      </c>
      <c r="N99" s="43">
        <v>3510</v>
      </c>
    </row>
    <row r="100" spans="1:14">
      <c r="A100" s="143"/>
      <c r="B100" s="82" t="s">
        <v>516</v>
      </c>
      <c r="C100" s="61" t="s">
        <v>522</v>
      </c>
      <c r="D100" s="22" t="s">
        <v>518</v>
      </c>
      <c r="E100" s="22" t="s">
        <v>523</v>
      </c>
      <c r="F100" s="149"/>
      <c r="G100" s="149"/>
      <c r="H100" s="43">
        <v>540</v>
      </c>
      <c r="I100" s="147"/>
      <c r="J100" s="147"/>
      <c r="K100" s="143"/>
      <c r="L100" s="85"/>
      <c r="M100" s="22">
        <v>6.5</v>
      </c>
      <c r="N100" s="43">
        <v>3510</v>
      </c>
    </row>
    <row r="101" spans="1:14">
      <c r="A101" s="143"/>
      <c r="B101" s="82" t="s">
        <v>392</v>
      </c>
      <c r="C101" s="61" t="s">
        <v>524</v>
      </c>
      <c r="D101" s="22" t="s">
        <v>518</v>
      </c>
      <c r="E101" s="22" t="s">
        <v>525</v>
      </c>
      <c r="F101" s="149"/>
      <c r="G101" s="149"/>
      <c r="H101" s="43">
        <v>540</v>
      </c>
      <c r="I101" s="147"/>
      <c r="J101" s="147"/>
      <c r="K101" s="143"/>
      <c r="L101" s="85"/>
      <c r="M101" s="22">
        <v>6.5</v>
      </c>
      <c r="N101" s="43">
        <v>3510</v>
      </c>
    </row>
    <row r="102" spans="1:14" ht="23.25" customHeight="1">
      <c r="A102" s="22">
        <v>41</v>
      </c>
      <c r="B102" s="107" t="s">
        <v>135</v>
      </c>
      <c r="C102" s="61" t="s">
        <v>526</v>
      </c>
      <c r="D102" s="22" t="s">
        <v>86</v>
      </c>
      <c r="E102" s="22" t="s">
        <v>527</v>
      </c>
      <c r="F102" s="22" t="s">
        <v>528</v>
      </c>
      <c r="G102" s="104" t="s">
        <v>366</v>
      </c>
      <c r="H102" s="43">
        <v>432</v>
      </c>
      <c r="I102" s="105">
        <v>44525</v>
      </c>
      <c r="J102" s="105">
        <v>44526</v>
      </c>
      <c r="K102" s="22" t="s">
        <v>529</v>
      </c>
      <c r="L102" s="85"/>
      <c r="M102" s="22">
        <v>1.5</v>
      </c>
      <c r="N102" s="43">
        <v>648</v>
      </c>
    </row>
    <row r="103" spans="1:14" ht="14.85" customHeight="1">
      <c r="A103" s="143">
        <v>42</v>
      </c>
      <c r="B103" s="163" t="s">
        <v>530</v>
      </c>
      <c r="C103" s="61" t="s">
        <v>62</v>
      </c>
      <c r="D103" s="22" t="s">
        <v>531</v>
      </c>
      <c r="E103" s="22" t="s">
        <v>63</v>
      </c>
      <c r="F103" s="149" t="s">
        <v>532</v>
      </c>
      <c r="G103" s="143" t="s">
        <v>60</v>
      </c>
      <c r="H103" s="43">
        <v>432</v>
      </c>
      <c r="I103" s="147">
        <v>44527</v>
      </c>
      <c r="J103" s="147">
        <v>44531</v>
      </c>
      <c r="K103" s="143" t="s">
        <v>55</v>
      </c>
      <c r="L103" s="85">
        <v>709.86</v>
      </c>
      <c r="M103" s="22">
        <v>4.5</v>
      </c>
      <c r="N103" s="43">
        <v>2160</v>
      </c>
    </row>
    <row r="104" spans="1:14">
      <c r="A104" s="143"/>
      <c r="B104" s="163"/>
      <c r="C104" s="61" t="s">
        <v>533</v>
      </c>
      <c r="D104" s="22" t="s">
        <v>86</v>
      </c>
      <c r="E104" s="22" t="s">
        <v>534</v>
      </c>
      <c r="F104" s="149"/>
      <c r="G104" s="149"/>
      <c r="H104" s="43">
        <v>432</v>
      </c>
      <c r="I104" s="147"/>
      <c r="J104" s="147"/>
      <c r="K104" s="143"/>
      <c r="L104" s="85">
        <v>709.86</v>
      </c>
      <c r="M104" s="22">
        <v>4.5</v>
      </c>
      <c r="N104" s="43">
        <v>2160</v>
      </c>
    </row>
    <row r="105" spans="1:14" s="1" customFormat="1" ht="27">
      <c r="A105" s="22"/>
      <c r="B105" s="22" t="s">
        <v>272</v>
      </c>
      <c r="C105" s="8" t="s">
        <v>273</v>
      </c>
      <c r="D105" s="22" t="s">
        <v>27</v>
      </c>
      <c r="E105" s="22">
        <v>19631</v>
      </c>
      <c r="F105" s="104" t="s">
        <v>607</v>
      </c>
      <c r="G105" s="104" t="s">
        <v>222</v>
      </c>
      <c r="H105" s="43">
        <v>0</v>
      </c>
      <c r="I105" s="105">
        <v>44887</v>
      </c>
      <c r="J105" s="105">
        <v>44888</v>
      </c>
      <c r="K105" s="22" t="s">
        <v>55</v>
      </c>
      <c r="L105" s="85">
        <f xml:space="preserve"> 3161.78+70.39</f>
        <v>3232.17</v>
      </c>
      <c r="M105" s="22">
        <v>0</v>
      </c>
      <c r="N105" s="43">
        <v>0</v>
      </c>
    </row>
    <row r="106" spans="1:14">
      <c r="A106" s="28"/>
      <c r="B106" s="87"/>
      <c r="C106" s="88"/>
      <c r="D106" s="28"/>
      <c r="E106" s="28"/>
      <c r="F106" s="28"/>
      <c r="G106" s="28"/>
      <c r="H106" s="28"/>
      <c r="I106" s="28"/>
      <c r="J106" s="114"/>
      <c r="K106" s="115" t="s">
        <v>78</v>
      </c>
      <c r="L106" s="116">
        <f>SUM(L4:L104)</f>
        <v>100933.06</v>
      </c>
      <c r="M106" s="117">
        <f>SUM(M4:M105)</f>
        <v>369.5</v>
      </c>
      <c r="N106" s="116">
        <f>SUM(N4:N105)</f>
        <v>239676</v>
      </c>
    </row>
    <row r="107" spans="1:14">
      <c r="C107" s="89"/>
      <c r="N107" s="14"/>
    </row>
    <row r="116" spans="12:12">
      <c r="L116" s="110"/>
    </row>
  </sheetData>
  <mergeCells count="142">
    <mergeCell ref="A97:A101"/>
    <mergeCell ref="F97:F101"/>
    <mergeCell ref="G97:G101"/>
    <mergeCell ref="I97:I101"/>
    <mergeCell ref="J97:J101"/>
    <mergeCell ref="K97:K101"/>
    <mergeCell ref="A103:A104"/>
    <mergeCell ref="B103:B104"/>
    <mergeCell ref="F103:F104"/>
    <mergeCell ref="G103:G104"/>
    <mergeCell ref="I103:I104"/>
    <mergeCell ref="J103:J104"/>
    <mergeCell ref="K103:K104"/>
    <mergeCell ref="A86:A88"/>
    <mergeCell ref="F86:F88"/>
    <mergeCell ref="G86:G88"/>
    <mergeCell ref="I86:I88"/>
    <mergeCell ref="J86:J88"/>
    <mergeCell ref="K86:K88"/>
    <mergeCell ref="A90:A96"/>
    <mergeCell ref="B90:B96"/>
    <mergeCell ref="F90:F96"/>
    <mergeCell ref="G90:G96"/>
    <mergeCell ref="I90:I96"/>
    <mergeCell ref="J90:J96"/>
    <mergeCell ref="K90:K96"/>
    <mergeCell ref="K77:K81"/>
    <mergeCell ref="A82:A83"/>
    <mergeCell ref="F82:F83"/>
    <mergeCell ref="G82:G83"/>
    <mergeCell ref="I82:I83"/>
    <mergeCell ref="J82:J83"/>
    <mergeCell ref="K82:K83"/>
    <mergeCell ref="A75:A76"/>
    <mergeCell ref="A77:A81"/>
    <mergeCell ref="B77:B81"/>
    <mergeCell ref="F77:F81"/>
    <mergeCell ref="G77:G81"/>
    <mergeCell ref="I77:I81"/>
    <mergeCell ref="J77:J81"/>
    <mergeCell ref="K59:K61"/>
    <mergeCell ref="A63:A67"/>
    <mergeCell ref="B63:B67"/>
    <mergeCell ref="F63:F67"/>
    <mergeCell ref="G63:G67"/>
    <mergeCell ref="A68:A73"/>
    <mergeCell ref="B68:B73"/>
    <mergeCell ref="F68:F73"/>
    <mergeCell ref="G68:G73"/>
    <mergeCell ref="I68:I73"/>
    <mergeCell ref="J68:J73"/>
    <mergeCell ref="K68:K73"/>
    <mergeCell ref="A57:A58"/>
    <mergeCell ref="B57:B58"/>
    <mergeCell ref="F57:F58"/>
    <mergeCell ref="G57:G58"/>
    <mergeCell ref="A59:A61"/>
    <mergeCell ref="F59:F61"/>
    <mergeCell ref="G59:G61"/>
    <mergeCell ref="A54:A55"/>
    <mergeCell ref="B54:B55"/>
    <mergeCell ref="F54:F55"/>
    <mergeCell ref="G54:G55"/>
    <mergeCell ref="I54:I55"/>
    <mergeCell ref="J54:J55"/>
    <mergeCell ref="K54:K55"/>
    <mergeCell ref="A41:A46"/>
    <mergeCell ref="F41:F46"/>
    <mergeCell ref="G41:G46"/>
    <mergeCell ref="I41:I46"/>
    <mergeCell ref="J41:J46"/>
    <mergeCell ref="K41:K46"/>
    <mergeCell ref="A47:A51"/>
    <mergeCell ref="B47:B51"/>
    <mergeCell ref="F47:F51"/>
    <mergeCell ref="G47:G51"/>
    <mergeCell ref="I47:I51"/>
    <mergeCell ref="J47:J51"/>
    <mergeCell ref="K47:K51"/>
    <mergeCell ref="A38:A40"/>
    <mergeCell ref="B38:B40"/>
    <mergeCell ref="F38:F40"/>
    <mergeCell ref="G38:G40"/>
    <mergeCell ref="I38:I40"/>
    <mergeCell ref="J38:J40"/>
    <mergeCell ref="K38:K40"/>
    <mergeCell ref="A29:A30"/>
    <mergeCell ref="B29:B30"/>
    <mergeCell ref="F29:F30"/>
    <mergeCell ref="G29:G30"/>
    <mergeCell ref="A31:A34"/>
    <mergeCell ref="F31:F34"/>
    <mergeCell ref="G31:G34"/>
    <mergeCell ref="I31:I34"/>
    <mergeCell ref="J31:J34"/>
    <mergeCell ref="K31:K34"/>
    <mergeCell ref="B32:B34"/>
    <mergeCell ref="A21:A25"/>
    <mergeCell ref="B21:B25"/>
    <mergeCell ref="F21:F25"/>
    <mergeCell ref="G21:G25"/>
    <mergeCell ref="K21:K25"/>
    <mergeCell ref="A26:A27"/>
    <mergeCell ref="F26:F27"/>
    <mergeCell ref="G26:G27"/>
    <mergeCell ref="A17:A19"/>
    <mergeCell ref="B17:B19"/>
    <mergeCell ref="F17:F19"/>
    <mergeCell ref="G17:G19"/>
    <mergeCell ref="I17:I19"/>
    <mergeCell ref="J17:J19"/>
    <mergeCell ref="K17:K19"/>
    <mergeCell ref="A6:A9"/>
    <mergeCell ref="F6:F9"/>
    <mergeCell ref="G6:G9"/>
    <mergeCell ref="I6:I9"/>
    <mergeCell ref="J6:J9"/>
    <mergeCell ref="K6:K9"/>
    <mergeCell ref="A13:A14"/>
    <mergeCell ref="B13:B14"/>
    <mergeCell ref="F13:F14"/>
    <mergeCell ref="G13:G14"/>
    <mergeCell ref="I13:I14"/>
    <mergeCell ref="J13:J14"/>
    <mergeCell ref="K13:K14"/>
    <mergeCell ref="A1:N1"/>
    <mergeCell ref="I2:J2"/>
    <mergeCell ref="K2:L2"/>
    <mergeCell ref="M2:N2"/>
    <mergeCell ref="A4:A5"/>
    <mergeCell ref="B4:B5"/>
    <mergeCell ref="F4:F5"/>
    <mergeCell ref="G4:G5"/>
    <mergeCell ref="K4:K5"/>
    <mergeCell ref="A2:A3"/>
    <mergeCell ref="B2:B3"/>
    <mergeCell ref="C2:C3"/>
    <mergeCell ref="D2:D3"/>
    <mergeCell ref="E2:E3"/>
    <mergeCell ref="F2:F3"/>
    <mergeCell ref="G2:G3"/>
    <mergeCell ref="H2:H3"/>
  </mergeCells>
  <pageMargins left="0.78749999999999998" right="0.78749999999999998" top="1.05277777777778" bottom="1.05277777777778" header="0.78749999999999998" footer="0.78749999999999998"/>
  <pageSetup paperSize="9" scale="75" firstPageNumber="0" orientation="landscape" r:id="rId1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5"/>
  <sheetViews>
    <sheetView zoomScale="80" zoomScaleNormal="80" workbookViewId="0">
      <selection sqref="A1:N1"/>
    </sheetView>
  </sheetViews>
  <sheetFormatPr defaultRowHeight="14.25"/>
  <cols>
    <col min="1" max="1" width="3.25" style="1" customWidth="1"/>
    <col min="2" max="2" width="8.875" style="1" customWidth="1"/>
    <col min="3" max="3" width="23" style="1" customWidth="1"/>
    <col min="4" max="4" width="13.5" style="1"/>
    <col min="5" max="5" width="10.875" style="1" customWidth="1"/>
    <col min="6" max="6" width="11.875" style="1" customWidth="1"/>
    <col min="7" max="7" width="10.5" style="1" customWidth="1"/>
    <col min="8" max="8" width="13.5" style="1"/>
    <col min="9" max="9" width="11.125" style="90"/>
    <col min="10" max="10" width="10.875" style="90"/>
    <col min="11" max="11" width="11.625" style="1" customWidth="1"/>
    <col min="12" max="12" width="10.25" style="1" customWidth="1"/>
    <col min="13" max="13" width="7" style="1" customWidth="1"/>
    <col min="14" max="14" width="11.25" style="1" customWidth="1"/>
    <col min="15" max="1021" width="13.5" style="1"/>
  </cols>
  <sheetData>
    <row r="1" spans="1:15" s="1" customFormat="1" ht="18">
      <c r="A1" s="135" t="s">
        <v>616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5" ht="14.85" customHeight="1">
      <c r="A2" s="164" t="s">
        <v>0</v>
      </c>
      <c r="B2" s="164" t="s">
        <v>1</v>
      </c>
      <c r="C2" s="164" t="s">
        <v>2</v>
      </c>
      <c r="D2" s="165" t="s">
        <v>127</v>
      </c>
      <c r="E2" s="164" t="s">
        <v>4</v>
      </c>
      <c r="F2" s="164" t="s">
        <v>5</v>
      </c>
      <c r="G2" s="164" t="s">
        <v>6</v>
      </c>
      <c r="H2" s="165" t="s">
        <v>7</v>
      </c>
      <c r="I2" s="166" t="s">
        <v>8</v>
      </c>
      <c r="J2" s="166"/>
      <c r="K2" s="164" t="s">
        <v>9</v>
      </c>
      <c r="L2" s="164"/>
      <c r="M2" s="164" t="s">
        <v>10</v>
      </c>
      <c r="N2" s="164"/>
    </row>
    <row r="3" spans="1:15" ht="22.5" customHeight="1">
      <c r="A3" s="164"/>
      <c r="B3" s="164"/>
      <c r="C3" s="164"/>
      <c r="D3" s="164"/>
      <c r="E3" s="164"/>
      <c r="F3" s="164"/>
      <c r="G3" s="164"/>
      <c r="H3" s="165"/>
      <c r="I3" s="92" t="s">
        <v>11</v>
      </c>
      <c r="J3" s="92" t="s">
        <v>12</v>
      </c>
      <c r="K3" s="91" t="s">
        <v>13</v>
      </c>
      <c r="L3" s="91" t="s">
        <v>14</v>
      </c>
      <c r="M3" s="91" t="s">
        <v>15</v>
      </c>
      <c r="N3" s="91" t="s">
        <v>14</v>
      </c>
      <c r="O3" s="93"/>
    </row>
    <row r="4" spans="1:15" ht="14.85" customHeight="1">
      <c r="A4" s="143">
        <v>1</v>
      </c>
      <c r="B4" s="54" t="s">
        <v>535</v>
      </c>
      <c r="C4" s="77" t="s">
        <v>107</v>
      </c>
      <c r="D4" s="54" t="s">
        <v>86</v>
      </c>
      <c r="E4" s="79" t="s">
        <v>108</v>
      </c>
      <c r="F4" s="149" t="s">
        <v>536</v>
      </c>
      <c r="G4" s="149" t="s">
        <v>537</v>
      </c>
      <c r="H4" s="76">
        <v>432</v>
      </c>
      <c r="I4" s="147">
        <v>44890</v>
      </c>
      <c r="J4" s="147">
        <v>44890</v>
      </c>
      <c r="K4" s="143" t="s">
        <v>120</v>
      </c>
      <c r="L4" s="54"/>
      <c r="M4" s="54">
        <v>0.5</v>
      </c>
      <c r="N4" s="76">
        <v>216</v>
      </c>
      <c r="O4" s="93"/>
    </row>
    <row r="5" spans="1:15" ht="15">
      <c r="A5" s="143"/>
      <c r="B5" s="54" t="s">
        <v>535</v>
      </c>
      <c r="C5" s="77" t="s">
        <v>170</v>
      </c>
      <c r="D5" s="79" t="s">
        <v>538</v>
      </c>
      <c r="E5" s="79" t="s">
        <v>172</v>
      </c>
      <c r="F5" s="149"/>
      <c r="G5" s="149"/>
      <c r="H5" s="76">
        <v>432</v>
      </c>
      <c r="I5" s="147"/>
      <c r="J5" s="147"/>
      <c r="K5" s="143"/>
      <c r="L5" s="54"/>
      <c r="M5" s="54">
        <v>0.5</v>
      </c>
      <c r="N5" s="76">
        <v>216</v>
      </c>
      <c r="O5" s="93"/>
    </row>
    <row r="6" spans="1:15" ht="15" customHeight="1">
      <c r="A6" s="143"/>
      <c r="B6" s="54" t="s">
        <v>539</v>
      </c>
      <c r="C6" s="77" t="s">
        <v>540</v>
      </c>
      <c r="D6" s="54" t="s">
        <v>139</v>
      </c>
      <c r="E6" s="79" t="s">
        <v>541</v>
      </c>
      <c r="F6" s="149"/>
      <c r="G6" s="149"/>
      <c r="H6" s="76">
        <v>432</v>
      </c>
      <c r="I6" s="147"/>
      <c r="J6" s="147"/>
      <c r="K6" s="143"/>
      <c r="L6" s="54"/>
      <c r="M6" s="54">
        <v>0.5</v>
      </c>
      <c r="N6" s="76">
        <v>216</v>
      </c>
      <c r="O6" s="93"/>
    </row>
    <row r="7" spans="1:15" ht="18.600000000000001" customHeight="1">
      <c r="A7" s="143"/>
      <c r="B7" s="54" t="s">
        <v>539</v>
      </c>
      <c r="C7" s="77" t="s">
        <v>542</v>
      </c>
      <c r="D7" s="54" t="s">
        <v>139</v>
      </c>
      <c r="E7" s="79" t="s">
        <v>543</v>
      </c>
      <c r="F7" s="149"/>
      <c r="G7" s="149"/>
      <c r="H7" s="76">
        <v>432</v>
      </c>
      <c r="I7" s="147"/>
      <c r="J7" s="147"/>
      <c r="K7" s="143"/>
      <c r="L7" s="54"/>
      <c r="M7" s="54">
        <v>0.5</v>
      </c>
      <c r="N7" s="76">
        <v>216</v>
      </c>
      <c r="O7" s="93"/>
    </row>
    <row r="8" spans="1:15" ht="14.85" customHeight="1">
      <c r="A8" s="143">
        <v>2</v>
      </c>
      <c r="B8" s="22" t="s">
        <v>335</v>
      </c>
      <c r="C8" s="15" t="s">
        <v>397</v>
      </c>
      <c r="D8" s="22" t="s">
        <v>304</v>
      </c>
      <c r="E8" s="22">
        <v>88200</v>
      </c>
      <c r="F8" s="149" t="s">
        <v>443</v>
      </c>
      <c r="G8" s="149" t="s">
        <v>239</v>
      </c>
      <c r="H8" s="59">
        <v>684</v>
      </c>
      <c r="I8" s="147">
        <v>44532</v>
      </c>
      <c r="J8" s="147">
        <v>44534</v>
      </c>
      <c r="K8" s="143" t="s">
        <v>544</v>
      </c>
      <c r="L8" s="22"/>
      <c r="M8" s="22">
        <v>2.5</v>
      </c>
      <c r="N8" s="43">
        <v>1710</v>
      </c>
      <c r="O8" s="93"/>
    </row>
    <row r="9" spans="1:15">
      <c r="A9" s="143"/>
      <c r="B9" s="22" t="s">
        <v>43</v>
      </c>
      <c r="C9" s="15" t="s">
        <v>545</v>
      </c>
      <c r="D9" s="22" t="s">
        <v>546</v>
      </c>
      <c r="E9" s="22" t="s">
        <v>547</v>
      </c>
      <c r="F9" s="149"/>
      <c r="G9" s="149"/>
      <c r="H9" s="59">
        <v>480</v>
      </c>
      <c r="I9" s="147"/>
      <c r="J9" s="147"/>
      <c r="K9" s="143"/>
      <c r="L9" s="22"/>
      <c r="M9" s="22">
        <v>2.5</v>
      </c>
      <c r="N9" s="43">
        <v>1200</v>
      </c>
      <c r="O9" s="93"/>
    </row>
    <row r="10" spans="1:15">
      <c r="A10" s="143"/>
      <c r="B10" s="22" t="s">
        <v>548</v>
      </c>
      <c r="C10" s="15" t="s">
        <v>549</v>
      </c>
      <c r="D10" s="22" t="s">
        <v>80</v>
      </c>
      <c r="E10" s="22" t="s">
        <v>550</v>
      </c>
      <c r="F10" s="149"/>
      <c r="G10" s="149"/>
      <c r="H10" s="59">
        <v>480</v>
      </c>
      <c r="I10" s="147"/>
      <c r="J10" s="147"/>
      <c r="K10" s="143"/>
      <c r="L10" s="22"/>
      <c r="M10" s="22">
        <v>2.5</v>
      </c>
      <c r="N10" s="43">
        <v>1200</v>
      </c>
      <c r="O10" s="93"/>
    </row>
    <row r="11" spans="1:15">
      <c r="A11" s="143"/>
      <c r="B11" s="22" t="s">
        <v>335</v>
      </c>
      <c r="C11" s="15" t="s">
        <v>551</v>
      </c>
      <c r="D11" s="22" t="s">
        <v>80</v>
      </c>
      <c r="E11" s="22">
        <v>88226</v>
      </c>
      <c r="F11" s="149"/>
      <c r="G11" s="149"/>
      <c r="H11" s="59">
        <v>480</v>
      </c>
      <c r="I11" s="147"/>
      <c r="J11" s="147"/>
      <c r="K11" s="143"/>
      <c r="L11" s="22"/>
      <c r="M11" s="22">
        <v>2.5</v>
      </c>
      <c r="N11" s="43">
        <v>1200</v>
      </c>
      <c r="O11" s="93"/>
    </row>
    <row r="12" spans="1:15">
      <c r="A12" s="143"/>
      <c r="B12" s="22" t="s">
        <v>399</v>
      </c>
      <c r="C12" s="15" t="s">
        <v>38</v>
      </c>
      <c r="D12" s="22" t="s">
        <v>27</v>
      </c>
      <c r="E12" s="94" t="s">
        <v>28</v>
      </c>
      <c r="F12" s="149"/>
      <c r="G12" s="149"/>
      <c r="H12" s="59">
        <v>684</v>
      </c>
      <c r="I12" s="147"/>
      <c r="J12" s="147"/>
      <c r="K12" s="143"/>
      <c r="L12" s="22"/>
      <c r="M12" s="22">
        <v>2.5</v>
      </c>
      <c r="N12" s="43">
        <v>1710</v>
      </c>
      <c r="O12" s="93"/>
    </row>
    <row r="13" spans="1:15" ht="14.85" customHeight="1">
      <c r="A13" s="143">
        <v>3</v>
      </c>
      <c r="B13" s="22" t="s">
        <v>335</v>
      </c>
      <c r="C13" s="15" t="s">
        <v>441</v>
      </c>
      <c r="D13" s="22" t="s">
        <v>304</v>
      </c>
      <c r="E13" s="79" t="s">
        <v>552</v>
      </c>
      <c r="F13" s="149" t="s">
        <v>443</v>
      </c>
      <c r="G13" s="149" t="s">
        <v>21</v>
      </c>
      <c r="H13" s="59">
        <v>684</v>
      </c>
      <c r="I13" s="147">
        <v>44529</v>
      </c>
      <c r="J13" s="147">
        <v>44533</v>
      </c>
      <c r="K13" s="143" t="s">
        <v>553</v>
      </c>
      <c r="L13" s="22"/>
      <c r="M13" s="22">
        <v>4.5</v>
      </c>
      <c r="N13" s="43">
        <v>3078</v>
      </c>
      <c r="O13" s="93"/>
    </row>
    <row r="14" spans="1:15">
      <c r="A14" s="143"/>
      <c r="B14" s="22" t="s">
        <v>335</v>
      </c>
      <c r="C14" s="15" t="s">
        <v>554</v>
      </c>
      <c r="D14" s="22" t="s">
        <v>555</v>
      </c>
      <c r="E14" s="79" t="s">
        <v>556</v>
      </c>
      <c r="F14" s="149"/>
      <c r="G14" s="149"/>
      <c r="H14" s="59">
        <v>540</v>
      </c>
      <c r="I14" s="147"/>
      <c r="J14" s="147"/>
      <c r="K14" s="143"/>
      <c r="L14" s="22"/>
      <c r="M14" s="22">
        <v>4.5</v>
      </c>
      <c r="N14" s="43">
        <v>2430</v>
      </c>
      <c r="O14" s="93"/>
    </row>
    <row r="15" spans="1:15">
      <c r="A15" s="143"/>
      <c r="B15" s="22" t="s">
        <v>335</v>
      </c>
      <c r="C15" s="15" t="s">
        <v>373</v>
      </c>
      <c r="D15" s="22" t="s">
        <v>86</v>
      </c>
      <c r="E15" s="22" t="s">
        <v>557</v>
      </c>
      <c r="F15" s="149"/>
      <c r="G15" s="149"/>
      <c r="H15" s="59">
        <v>540</v>
      </c>
      <c r="I15" s="147"/>
      <c r="J15" s="147"/>
      <c r="K15" s="143"/>
      <c r="L15" s="22"/>
      <c r="M15" s="22">
        <v>4.5</v>
      </c>
      <c r="N15" s="43">
        <v>2430</v>
      </c>
      <c r="O15" s="93"/>
    </row>
    <row r="16" spans="1:15" ht="14.85" customHeight="1">
      <c r="A16" s="143"/>
      <c r="B16" s="22" t="s">
        <v>335</v>
      </c>
      <c r="C16" s="15" t="s">
        <v>558</v>
      </c>
      <c r="D16" s="22" t="s">
        <v>559</v>
      </c>
      <c r="E16" s="79" t="s">
        <v>560</v>
      </c>
      <c r="F16" s="149"/>
      <c r="G16" s="149"/>
      <c r="H16" s="59">
        <v>540</v>
      </c>
      <c r="I16" s="147"/>
      <c r="J16" s="147"/>
      <c r="K16" s="143"/>
      <c r="L16" s="22"/>
      <c r="M16" s="22">
        <v>4.5</v>
      </c>
      <c r="N16" s="43">
        <v>2430</v>
      </c>
      <c r="O16" s="93"/>
    </row>
    <row r="17" spans="1:15">
      <c r="A17" s="143"/>
      <c r="B17" s="22" t="s">
        <v>335</v>
      </c>
      <c r="C17" s="15" t="s">
        <v>561</v>
      </c>
      <c r="D17" s="22" t="s">
        <v>559</v>
      </c>
      <c r="E17" s="79" t="s">
        <v>562</v>
      </c>
      <c r="F17" s="149"/>
      <c r="G17" s="149"/>
      <c r="H17" s="59">
        <v>540</v>
      </c>
      <c r="I17" s="147"/>
      <c r="J17" s="147"/>
      <c r="K17" s="143"/>
      <c r="L17" s="22"/>
      <c r="M17" s="22">
        <v>4.5</v>
      </c>
      <c r="N17" s="43">
        <v>2430</v>
      </c>
      <c r="O17" s="93"/>
    </row>
    <row r="18" spans="1:15">
      <c r="A18" s="143"/>
      <c r="B18" s="22" t="s">
        <v>335</v>
      </c>
      <c r="C18" s="15" t="s">
        <v>563</v>
      </c>
      <c r="D18" s="22" t="s">
        <v>564</v>
      </c>
      <c r="E18" s="79" t="s">
        <v>565</v>
      </c>
      <c r="F18" s="149"/>
      <c r="G18" s="149"/>
      <c r="H18" s="59">
        <v>540</v>
      </c>
      <c r="I18" s="147"/>
      <c r="J18" s="147"/>
      <c r="K18" s="143"/>
      <c r="L18" s="22"/>
      <c r="M18" s="22">
        <v>4.5</v>
      </c>
      <c r="N18" s="43">
        <v>2430</v>
      </c>
      <c r="O18" s="93"/>
    </row>
    <row r="19" spans="1:15" ht="14.85" customHeight="1">
      <c r="A19" s="143">
        <v>4</v>
      </c>
      <c r="B19" s="149" t="s">
        <v>566</v>
      </c>
      <c r="C19" s="15" t="s">
        <v>567</v>
      </c>
      <c r="D19" s="22" t="s">
        <v>27</v>
      </c>
      <c r="E19" s="95" t="s">
        <v>568</v>
      </c>
      <c r="F19" s="149" t="s">
        <v>569</v>
      </c>
      <c r="G19" s="149" t="s">
        <v>35</v>
      </c>
      <c r="H19" s="59">
        <v>684</v>
      </c>
      <c r="I19" s="147">
        <v>44536</v>
      </c>
      <c r="J19" s="147">
        <v>44541</v>
      </c>
      <c r="K19" s="143" t="s">
        <v>553</v>
      </c>
      <c r="L19" s="22"/>
      <c r="M19" s="22">
        <v>5.5</v>
      </c>
      <c r="N19" s="43">
        <v>3762</v>
      </c>
      <c r="O19" s="93"/>
    </row>
    <row r="20" spans="1:15">
      <c r="A20" s="143"/>
      <c r="B20" s="143"/>
      <c r="C20" s="15" t="s">
        <v>570</v>
      </c>
      <c r="D20" s="22" t="s">
        <v>80</v>
      </c>
      <c r="E20" s="79" t="s">
        <v>571</v>
      </c>
      <c r="F20" s="149"/>
      <c r="G20" s="149"/>
      <c r="H20" s="59">
        <v>432</v>
      </c>
      <c r="I20" s="147"/>
      <c r="J20" s="147"/>
      <c r="K20" s="143"/>
      <c r="L20" s="22"/>
      <c r="M20" s="22">
        <v>5.5</v>
      </c>
      <c r="N20" s="43">
        <v>2376</v>
      </c>
      <c r="O20" s="93"/>
    </row>
    <row r="21" spans="1:15">
      <c r="A21" s="143"/>
      <c r="B21" s="143"/>
      <c r="C21" s="15" t="s">
        <v>572</v>
      </c>
      <c r="D21" s="22" t="s">
        <v>86</v>
      </c>
      <c r="E21" s="79" t="s">
        <v>573</v>
      </c>
      <c r="F21" s="149"/>
      <c r="G21" s="149"/>
      <c r="H21" s="59">
        <v>432</v>
      </c>
      <c r="I21" s="147"/>
      <c r="J21" s="147"/>
      <c r="K21" s="143"/>
      <c r="L21" s="22"/>
      <c r="M21" s="22">
        <v>5.5</v>
      </c>
      <c r="N21" s="43">
        <v>2376</v>
      </c>
      <c r="O21" s="93"/>
    </row>
    <row r="22" spans="1:15">
      <c r="A22" s="143"/>
      <c r="B22" s="143"/>
      <c r="C22" s="15" t="s">
        <v>574</v>
      </c>
      <c r="D22" s="22" t="s">
        <v>575</v>
      </c>
      <c r="E22" s="95" t="s">
        <v>576</v>
      </c>
      <c r="F22" s="149"/>
      <c r="G22" s="149"/>
      <c r="H22" s="59">
        <v>432</v>
      </c>
      <c r="I22" s="147"/>
      <c r="J22" s="147"/>
      <c r="K22" s="143"/>
      <c r="L22" s="22"/>
      <c r="M22" s="22">
        <v>5.5</v>
      </c>
      <c r="N22" s="43">
        <v>2376</v>
      </c>
      <c r="O22" s="93"/>
    </row>
    <row r="23" spans="1:15" ht="25.15" customHeight="1">
      <c r="A23" s="143">
        <v>5</v>
      </c>
      <c r="B23" s="149" t="s">
        <v>577</v>
      </c>
      <c r="C23" s="96" t="s">
        <v>578</v>
      </c>
      <c r="D23" s="37" t="s">
        <v>332</v>
      </c>
      <c r="E23" s="37" t="s">
        <v>579</v>
      </c>
      <c r="F23" s="149" t="s">
        <v>580</v>
      </c>
      <c r="G23" s="149" t="s">
        <v>581</v>
      </c>
      <c r="H23" s="97">
        <v>432</v>
      </c>
      <c r="I23" s="98">
        <v>44878</v>
      </c>
      <c r="J23" s="98">
        <v>44882</v>
      </c>
      <c r="K23" s="149" t="s">
        <v>582</v>
      </c>
      <c r="L23" s="37"/>
      <c r="M23" s="37">
        <v>4.5</v>
      </c>
      <c r="N23" s="99">
        <v>1944</v>
      </c>
      <c r="O23" s="93"/>
    </row>
    <row r="24" spans="1:15" ht="23.25" customHeight="1">
      <c r="A24" s="143"/>
      <c r="B24" s="149"/>
      <c r="C24" s="96" t="s">
        <v>66</v>
      </c>
      <c r="D24" s="37" t="s">
        <v>86</v>
      </c>
      <c r="E24" s="79" t="s">
        <v>67</v>
      </c>
      <c r="F24" s="149"/>
      <c r="G24" s="149"/>
      <c r="H24" s="97">
        <v>432</v>
      </c>
      <c r="I24" s="98">
        <v>44878</v>
      </c>
      <c r="J24" s="98">
        <v>44882</v>
      </c>
      <c r="K24" s="149"/>
      <c r="L24" s="37"/>
      <c r="M24" s="37">
        <v>4.5</v>
      </c>
      <c r="N24" s="99">
        <v>1944</v>
      </c>
      <c r="O24" s="93"/>
    </row>
    <row r="25" spans="1:15" ht="21" customHeight="1">
      <c r="A25" s="143">
        <v>6</v>
      </c>
      <c r="B25" s="149" t="s">
        <v>68</v>
      </c>
      <c r="C25" s="96" t="s">
        <v>69</v>
      </c>
      <c r="D25" s="22" t="s">
        <v>27</v>
      </c>
      <c r="E25" s="79" t="s">
        <v>583</v>
      </c>
      <c r="F25" s="149" t="s">
        <v>100</v>
      </c>
      <c r="G25" s="149" t="s">
        <v>101</v>
      </c>
      <c r="H25" s="97">
        <v>684</v>
      </c>
      <c r="I25" s="148">
        <v>44901</v>
      </c>
      <c r="J25" s="148">
        <v>44905</v>
      </c>
      <c r="K25" s="149" t="s">
        <v>231</v>
      </c>
      <c r="L25" s="37"/>
      <c r="M25" s="37">
        <v>4.5</v>
      </c>
      <c r="N25" s="99">
        <v>3078</v>
      </c>
      <c r="O25" s="93"/>
    </row>
    <row r="26" spans="1:15" ht="19.5" customHeight="1">
      <c r="A26" s="143"/>
      <c r="B26" s="149"/>
      <c r="C26" s="96" t="s">
        <v>73</v>
      </c>
      <c r="D26" s="37" t="s">
        <v>188</v>
      </c>
      <c r="E26" s="79" t="s">
        <v>584</v>
      </c>
      <c r="F26" s="149"/>
      <c r="G26" s="149"/>
      <c r="H26" s="97">
        <v>480</v>
      </c>
      <c r="I26" s="148"/>
      <c r="J26" s="148"/>
      <c r="K26" s="149"/>
      <c r="L26" s="37"/>
      <c r="M26" s="37">
        <v>4.5</v>
      </c>
      <c r="N26" s="99">
        <v>2160</v>
      </c>
      <c r="O26" s="93"/>
    </row>
    <row r="27" spans="1:15" ht="15" customHeight="1">
      <c r="A27" s="143">
        <v>7</v>
      </c>
      <c r="B27" s="22" t="s">
        <v>399</v>
      </c>
      <c r="C27" s="15" t="s">
        <v>38</v>
      </c>
      <c r="D27" s="22" t="s">
        <v>39</v>
      </c>
      <c r="E27" s="94" t="s">
        <v>28</v>
      </c>
      <c r="F27" s="149" t="s">
        <v>29</v>
      </c>
      <c r="G27" s="149" t="s">
        <v>240</v>
      </c>
      <c r="H27" s="97">
        <v>684</v>
      </c>
      <c r="I27" s="98">
        <v>44900</v>
      </c>
      <c r="J27" s="98">
        <v>44906</v>
      </c>
      <c r="K27" s="167" t="s">
        <v>120</v>
      </c>
      <c r="L27" s="73"/>
      <c r="M27" s="37">
        <v>6.5</v>
      </c>
      <c r="N27" s="99">
        <v>4446</v>
      </c>
      <c r="O27" s="93"/>
    </row>
    <row r="28" spans="1:15" ht="24.2" customHeight="1">
      <c r="A28" s="143"/>
      <c r="B28" s="37" t="s">
        <v>585</v>
      </c>
      <c r="C28" s="100" t="s">
        <v>200</v>
      </c>
      <c r="D28" s="73" t="s">
        <v>80</v>
      </c>
      <c r="E28" s="73" t="s">
        <v>586</v>
      </c>
      <c r="F28" s="149"/>
      <c r="G28" s="149"/>
      <c r="H28" s="97">
        <v>480</v>
      </c>
      <c r="I28" s="98">
        <v>44900</v>
      </c>
      <c r="J28" s="98">
        <v>44906</v>
      </c>
      <c r="K28" s="167"/>
      <c r="L28" s="73"/>
      <c r="M28" s="37">
        <v>6.5</v>
      </c>
      <c r="N28" s="99">
        <v>3120</v>
      </c>
      <c r="O28" s="93"/>
    </row>
    <row r="29" spans="1:15" ht="15" customHeight="1">
      <c r="A29" s="143"/>
      <c r="B29" s="22" t="s">
        <v>43</v>
      </c>
      <c r="C29" s="15" t="s">
        <v>545</v>
      </c>
      <c r="D29" s="22" t="s">
        <v>546</v>
      </c>
      <c r="E29" s="22" t="s">
        <v>547</v>
      </c>
      <c r="F29" s="149"/>
      <c r="G29" s="149"/>
      <c r="H29" s="97">
        <v>480</v>
      </c>
      <c r="I29" s="98">
        <v>44900</v>
      </c>
      <c r="J29" s="98">
        <v>44906</v>
      </c>
      <c r="K29" s="167"/>
      <c r="L29" s="73"/>
      <c r="M29" s="37">
        <v>6.5</v>
      </c>
      <c r="N29" s="99">
        <v>3120</v>
      </c>
      <c r="O29" s="93"/>
    </row>
    <row r="30" spans="1:15" ht="15">
      <c r="A30" s="77">
        <v>8</v>
      </c>
      <c r="B30" s="22" t="s">
        <v>43</v>
      </c>
      <c r="C30" s="8" t="s">
        <v>226</v>
      </c>
      <c r="D30" s="22" t="s">
        <v>86</v>
      </c>
      <c r="E30" s="22" t="s">
        <v>227</v>
      </c>
      <c r="F30" s="37" t="s">
        <v>228</v>
      </c>
      <c r="G30" s="37" t="s">
        <v>240</v>
      </c>
      <c r="H30" s="43">
        <v>540</v>
      </c>
      <c r="I30" s="39">
        <v>44486</v>
      </c>
      <c r="J30" s="39">
        <v>44492</v>
      </c>
      <c r="K30" s="37" t="s">
        <v>120</v>
      </c>
      <c r="L30" s="43"/>
      <c r="M30" s="22">
        <v>6.5</v>
      </c>
      <c r="N30" s="43">
        <v>702</v>
      </c>
      <c r="O30" s="93"/>
    </row>
    <row r="31" spans="1:15" ht="14.85" customHeight="1">
      <c r="A31" s="143">
        <v>9</v>
      </c>
      <c r="B31" s="22" t="s">
        <v>43</v>
      </c>
      <c r="C31" s="77" t="s">
        <v>587</v>
      </c>
      <c r="D31" s="54" t="s">
        <v>304</v>
      </c>
      <c r="E31" s="54" t="s">
        <v>588</v>
      </c>
      <c r="F31" s="149" t="s">
        <v>443</v>
      </c>
      <c r="G31" s="149" t="s">
        <v>82</v>
      </c>
      <c r="H31" s="76">
        <v>684</v>
      </c>
      <c r="I31" s="147">
        <v>44902</v>
      </c>
      <c r="J31" s="147">
        <v>44906</v>
      </c>
      <c r="K31" s="143" t="s">
        <v>55</v>
      </c>
      <c r="L31" s="76">
        <v>963.18</v>
      </c>
      <c r="M31" s="37">
        <v>4.5</v>
      </c>
      <c r="N31" s="99">
        <v>3078</v>
      </c>
      <c r="O31" s="93"/>
    </row>
    <row r="32" spans="1:15" ht="15">
      <c r="A32" s="143"/>
      <c r="B32" s="54" t="s">
        <v>43</v>
      </c>
      <c r="C32" s="77" t="s">
        <v>589</v>
      </c>
      <c r="D32" s="54" t="s">
        <v>555</v>
      </c>
      <c r="E32" s="54" t="s">
        <v>590</v>
      </c>
      <c r="F32" s="149"/>
      <c r="G32" s="149"/>
      <c r="H32" s="76">
        <v>540</v>
      </c>
      <c r="I32" s="147"/>
      <c r="J32" s="147"/>
      <c r="K32" s="143"/>
      <c r="L32" s="76">
        <v>963.18</v>
      </c>
      <c r="M32" s="37">
        <v>4.5</v>
      </c>
      <c r="N32" s="99">
        <v>2430</v>
      </c>
      <c r="O32" s="93"/>
    </row>
    <row r="33" spans="1:15" ht="15">
      <c r="A33" s="143"/>
      <c r="B33" s="54" t="s">
        <v>43</v>
      </c>
      <c r="C33" s="77" t="s">
        <v>591</v>
      </c>
      <c r="D33" s="54" t="s">
        <v>80</v>
      </c>
      <c r="E33" s="54" t="s">
        <v>592</v>
      </c>
      <c r="F33" s="149"/>
      <c r="G33" s="149"/>
      <c r="H33" s="76">
        <v>540</v>
      </c>
      <c r="I33" s="147"/>
      <c r="J33" s="147"/>
      <c r="K33" s="143"/>
      <c r="L33" s="76">
        <v>963.18</v>
      </c>
      <c r="M33" s="37">
        <v>4.5</v>
      </c>
      <c r="N33" s="99">
        <v>2430</v>
      </c>
      <c r="O33" s="93"/>
    </row>
    <row r="34" spans="1:15" ht="15">
      <c r="A34" s="143"/>
      <c r="B34" s="54" t="s">
        <v>43</v>
      </c>
      <c r="C34" s="77" t="s">
        <v>505</v>
      </c>
      <c r="D34" s="54" t="s">
        <v>559</v>
      </c>
      <c r="E34" s="54" t="s">
        <v>507</v>
      </c>
      <c r="F34" s="149"/>
      <c r="G34" s="149"/>
      <c r="H34" s="76">
        <v>540</v>
      </c>
      <c r="I34" s="147"/>
      <c r="J34" s="147"/>
      <c r="K34" s="143"/>
      <c r="L34" s="76">
        <v>963.18</v>
      </c>
      <c r="M34" s="37">
        <v>4.5</v>
      </c>
      <c r="N34" s="99">
        <v>2430</v>
      </c>
      <c r="O34" s="93"/>
    </row>
    <row r="35" spans="1:15" ht="15">
      <c r="A35" s="143"/>
      <c r="B35" s="54" t="s">
        <v>43</v>
      </c>
      <c r="C35" s="77" t="s">
        <v>502</v>
      </c>
      <c r="D35" s="54" t="s">
        <v>593</v>
      </c>
      <c r="E35" s="54" t="s">
        <v>504</v>
      </c>
      <c r="F35" s="149"/>
      <c r="G35" s="149"/>
      <c r="H35" s="76">
        <v>540</v>
      </c>
      <c r="I35" s="147"/>
      <c r="J35" s="147"/>
      <c r="K35" s="143"/>
      <c r="L35" s="76">
        <v>963.18</v>
      </c>
      <c r="M35" s="37">
        <v>4.5</v>
      </c>
      <c r="N35" s="99">
        <v>2430</v>
      </c>
      <c r="O35" s="93"/>
    </row>
    <row r="36" spans="1:15" ht="15">
      <c r="A36" s="143"/>
      <c r="B36" s="54" t="s">
        <v>594</v>
      </c>
      <c r="C36" s="77" t="s">
        <v>595</v>
      </c>
      <c r="D36" s="54" t="s">
        <v>596</v>
      </c>
      <c r="E36" s="54" t="s">
        <v>597</v>
      </c>
      <c r="F36" s="149"/>
      <c r="G36" s="149"/>
      <c r="H36" s="76">
        <v>684</v>
      </c>
      <c r="I36" s="147"/>
      <c r="J36" s="147"/>
      <c r="K36" s="143"/>
      <c r="L36" s="76">
        <v>963.18</v>
      </c>
      <c r="M36" s="37">
        <v>4.5</v>
      </c>
      <c r="N36" s="76">
        <v>3078</v>
      </c>
      <c r="O36" s="93"/>
    </row>
    <row r="37" spans="1:15" ht="14.85" customHeight="1">
      <c r="A37" s="143">
        <v>10</v>
      </c>
      <c r="B37" s="22" t="s">
        <v>399</v>
      </c>
      <c r="C37" s="77" t="s">
        <v>38</v>
      </c>
      <c r="D37" s="54" t="s">
        <v>27</v>
      </c>
      <c r="E37" s="54" t="s">
        <v>28</v>
      </c>
      <c r="F37" s="149" t="s">
        <v>83</v>
      </c>
      <c r="G37" s="149" t="s">
        <v>35</v>
      </c>
      <c r="H37" s="76">
        <v>684</v>
      </c>
      <c r="I37" s="147">
        <v>44907</v>
      </c>
      <c r="J37" s="147">
        <v>44913</v>
      </c>
      <c r="K37" s="143" t="s">
        <v>120</v>
      </c>
      <c r="L37" s="54"/>
      <c r="M37" s="37">
        <v>6.5</v>
      </c>
      <c r="N37" s="99">
        <v>4446</v>
      </c>
      <c r="O37" s="93"/>
    </row>
    <row r="38" spans="1:15" ht="15">
      <c r="A38" s="143"/>
      <c r="B38" s="54"/>
      <c r="C38" s="77" t="s">
        <v>598</v>
      </c>
      <c r="D38" s="54" t="s">
        <v>332</v>
      </c>
      <c r="E38" s="54" t="s">
        <v>402</v>
      </c>
      <c r="F38" s="149"/>
      <c r="G38" s="149"/>
      <c r="H38" s="76">
        <v>540</v>
      </c>
      <c r="I38" s="147"/>
      <c r="J38" s="147"/>
      <c r="K38" s="143"/>
      <c r="L38" s="54"/>
      <c r="M38" s="37">
        <v>6.5</v>
      </c>
      <c r="N38" s="99">
        <v>3510</v>
      </c>
      <c r="O38" s="93"/>
    </row>
    <row r="39" spans="1:15" ht="15">
      <c r="A39" s="143"/>
      <c r="B39" s="54" t="s">
        <v>43</v>
      </c>
      <c r="C39" s="77" t="s">
        <v>46</v>
      </c>
      <c r="D39" s="22" t="s">
        <v>332</v>
      </c>
      <c r="E39" s="54" t="s">
        <v>403</v>
      </c>
      <c r="F39" s="149"/>
      <c r="G39" s="149"/>
      <c r="H39" s="76">
        <v>540</v>
      </c>
      <c r="I39" s="147"/>
      <c r="J39" s="147"/>
      <c r="K39" s="143"/>
      <c r="L39" s="54"/>
      <c r="M39" s="37">
        <v>6.5</v>
      </c>
      <c r="N39" s="99">
        <v>3510</v>
      </c>
      <c r="O39" s="93"/>
    </row>
    <row r="40" spans="1:15" ht="15">
      <c r="A40" s="143"/>
      <c r="B40" s="54" t="s">
        <v>599</v>
      </c>
      <c r="C40" s="77" t="s">
        <v>48</v>
      </c>
      <c r="D40" s="73" t="s">
        <v>600</v>
      </c>
      <c r="E40" s="54" t="s">
        <v>404</v>
      </c>
      <c r="F40" s="149"/>
      <c r="G40" s="149"/>
      <c r="H40" s="76">
        <v>540</v>
      </c>
      <c r="I40" s="147"/>
      <c r="J40" s="147"/>
      <c r="K40" s="143"/>
      <c r="L40" s="54"/>
      <c r="M40" s="37">
        <v>6.5</v>
      </c>
      <c r="N40" s="99">
        <v>3510</v>
      </c>
      <c r="O40" s="93"/>
    </row>
    <row r="41" spans="1:15" ht="27">
      <c r="A41" s="143"/>
      <c r="B41" s="37" t="s">
        <v>585</v>
      </c>
      <c r="C41" s="77" t="s">
        <v>200</v>
      </c>
      <c r="D41" s="73" t="s">
        <v>80</v>
      </c>
      <c r="E41" s="54" t="s">
        <v>202</v>
      </c>
      <c r="F41" s="149"/>
      <c r="G41" s="149"/>
      <c r="H41" s="76">
        <v>540</v>
      </c>
      <c r="I41" s="147"/>
      <c r="J41" s="147"/>
      <c r="K41" s="143"/>
      <c r="L41" s="54"/>
      <c r="M41" s="37">
        <v>6.5</v>
      </c>
      <c r="N41" s="99">
        <v>3510</v>
      </c>
      <c r="O41" s="93"/>
    </row>
    <row r="42" spans="1:15" ht="27" customHeight="1">
      <c r="A42" s="54">
        <v>11</v>
      </c>
      <c r="B42" s="54" t="s">
        <v>194</v>
      </c>
      <c r="C42" s="77" t="s">
        <v>601</v>
      </c>
      <c r="D42" s="54" t="s">
        <v>86</v>
      </c>
      <c r="E42" s="54" t="s">
        <v>418</v>
      </c>
      <c r="F42" s="37" t="s">
        <v>203</v>
      </c>
      <c r="G42" s="37" t="s">
        <v>602</v>
      </c>
      <c r="H42" s="76">
        <v>432</v>
      </c>
      <c r="I42" s="75">
        <v>44910</v>
      </c>
      <c r="J42" s="75">
        <v>44913</v>
      </c>
      <c r="K42" s="54" t="s">
        <v>120</v>
      </c>
      <c r="L42" s="54"/>
      <c r="M42" s="37">
        <v>3.5</v>
      </c>
      <c r="N42" s="99">
        <v>1512</v>
      </c>
      <c r="O42" s="93"/>
    </row>
    <row r="43" spans="1:15" ht="37.35" customHeight="1">
      <c r="A43" s="143">
        <v>12</v>
      </c>
      <c r="B43" s="143" t="s">
        <v>50</v>
      </c>
      <c r="C43" s="96" t="s">
        <v>578</v>
      </c>
      <c r="D43" s="37" t="s">
        <v>332</v>
      </c>
      <c r="E43" s="37">
        <v>52671</v>
      </c>
      <c r="F43" s="149" t="s">
        <v>603</v>
      </c>
      <c r="G43" s="149" t="s">
        <v>366</v>
      </c>
      <c r="H43" s="43">
        <v>432</v>
      </c>
      <c r="I43" s="147">
        <v>44901</v>
      </c>
      <c r="J43" s="147">
        <v>44906</v>
      </c>
      <c r="K43" s="143" t="s">
        <v>120</v>
      </c>
      <c r="L43" s="22"/>
      <c r="M43" s="22">
        <v>5.5</v>
      </c>
      <c r="N43" s="43">
        <v>2376</v>
      </c>
      <c r="O43" s="93"/>
    </row>
    <row r="44" spans="1:15" ht="42" customHeight="1">
      <c r="A44" s="143"/>
      <c r="B44" s="143"/>
      <c r="C44" s="96" t="s">
        <v>66</v>
      </c>
      <c r="D44" s="37" t="s">
        <v>86</v>
      </c>
      <c r="E44" s="37" t="s">
        <v>364</v>
      </c>
      <c r="F44" s="149"/>
      <c r="G44" s="149"/>
      <c r="H44" s="43">
        <v>432</v>
      </c>
      <c r="I44" s="147"/>
      <c r="J44" s="147"/>
      <c r="K44" s="143"/>
      <c r="L44" s="22"/>
      <c r="M44" s="22">
        <v>5.5</v>
      </c>
      <c r="N44" s="43">
        <v>2376</v>
      </c>
      <c r="O44" s="93"/>
    </row>
    <row r="45" spans="1:15" ht="15.75">
      <c r="A45" s="77"/>
      <c r="B45" s="54"/>
      <c r="C45" s="77"/>
      <c r="D45" s="72"/>
      <c r="E45" s="54"/>
      <c r="F45" s="96"/>
      <c r="G45" s="77"/>
      <c r="H45" s="76"/>
      <c r="I45" s="101"/>
      <c r="J45" s="101"/>
      <c r="K45" s="102" t="s">
        <v>78</v>
      </c>
      <c r="L45" s="103">
        <f>SUM(L4:L44)</f>
        <v>5779.08</v>
      </c>
      <c r="M45" s="102">
        <f>SUM(M4:M44)</f>
        <v>181.5</v>
      </c>
      <c r="N45" s="103">
        <f>SUM(N4:N44)</f>
        <v>95142</v>
      </c>
      <c r="O45" s="93"/>
    </row>
  </sheetData>
  <mergeCells count="72">
    <mergeCell ref="J37:J41"/>
    <mergeCell ref="K37:K41"/>
    <mergeCell ref="A43:A44"/>
    <mergeCell ref="B43:B44"/>
    <mergeCell ref="F43:F44"/>
    <mergeCell ref="G43:G44"/>
    <mergeCell ref="I43:I44"/>
    <mergeCell ref="J43:J44"/>
    <mergeCell ref="K43:K44"/>
    <mergeCell ref="A37:A41"/>
    <mergeCell ref="F37:F41"/>
    <mergeCell ref="G37:G41"/>
    <mergeCell ref="I37:I41"/>
    <mergeCell ref="K31:K36"/>
    <mergeCell ref="A27:A29"/>
    <mergeCell ref="F27:F29"/>
    <mergeCell ref="G27:G29"/>
    <mergeCell ref="K27:K29"/>
    <mergeCell ref="A31:A36"/>
    <mergeCell ref="F31:F36"/>
    <mergeCell ref="G31:G36"/>
    <mergeCell ref="I31:I36"/>
    <mergeCell ref="J31:J36"/>
    <mergeCell ref="K23:K24"/>
    <mergeCell ref="A25:A26"/>
    <mergeCell ref="B25:B26"/>
    <mergeCell ref="F25:F26"/>
    <mergeCell ref="G25:G26"/>
    <mergeCell ref="I25:I26"/>
    <mergeCell ref="J25:J26"/>
    <mergeCell ref="K25:K26"/>
    <mergeCell ref="A23:A24"/>
    <mergeCell ref="B23:B24"/>
    <mergeCell ref="F23:F24"/>
    <mergeCell ref="G23:G24"/>
    <mergeCell ref="J13:J18"/>
    <mergeCell ref="K13:K18"/>
    <mergeCell ref="A19:A22"/>
    <mergeCell ref="B19:B22"/>
    <mergeCell ref="F19:F22"/>
    <mergeCell ref="G19:G22"/>
    <mergeCell ref="I19:I22"/>
    <mergeCell ref="J19:J22"/>
    <mergeCell ref="K19:K22"/>
    <mergeCell ref="A13:A18"/>
    <mergeCell ref="F13:F18"/>
    <mergeCell ref="G13:G18"/>
    <mergeCell ref="I13:I18"/>
    <mergeCell ref="J4:J7"/>
    <mergeCell ref="K4:K7"/>
    <mergeCell ref="A8:A12"/>
    <mergeCell ref="F8:F12"/>
    <mergeCell ref="G8:G12"/>
    <mergeCell ref="I8:I12"/>
    <mergeCell ref="J8:J12"/>
    <mergeCell ref="K8:K12"/>
    <mergeCell ref="A4:A7"/>
    <mergeCell ref="F4:F7"/>
    <mergeCell ref="G4:G7"/>
    <mergeCell ref="I4:I7"/>
    <mergeCell ref="A1:N1"/>
    <mergeCell ref="A2:A3"/>
    <mergeCell ref="B2:B3"/>
    <mergeCell ref="C2:C3"/>
    <mergeCell ref="D2:D3"/>
    <mergeCell ref="K2:L2"/>
    <mergeCell ref="M2:N2"/>
    <mergeCell ref="E2:E3"/>
    <mergeCell ref="F2:F3"/>
    <mergeCell ref="G2:G3"/>
    <mergeCell ref="H2:H3"/>
    <mergeCell ref="I2:J2"/>
  </mergeCells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JAN-ABR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CARLA</cp:lastModifiedBy>
  <cp:revision>0</cp:revision>
  <cp:lastPrinted>2022-03-14T16:40:08Z</cp:lastPrinted>
  <dcterms:created xsi:type="dcterms:W3CDTF">2022-03-14T15:47:14Z</dcterms:created>
  <dcterms:modified xsi:type="dcterms:W3CDTF">2022-03-14T16:40:45Z</dcterms:modified>
</cp:coreProperties>
</file>