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3740"/>
  </bookViews>
  <sheets>
    <sheet name="Orçamento" sheetId="6" r:id="rId1"/>
  </sheets>
  <externalReferences>
    <externalReference r:id="rId2"/>
  </externalReferences>
  <definedNames>
    <definedName name="_xlnm.Print_Area" localSheetId="0">Orçamento!$A$1:$H$152</definedName>
    <definedName name="Print_Area_0" localSheetId="0">[1]Orçamento_Sintético_Contratado_!$A$1:$L$330</definedName>
    <definedName name="Print_Titles_0" localSheetId="0">[1]Orçamento_Sintético_Contratado_!$7:$7</definedName>
    <definedName name="Print_Titles_0_0" localSheetId="0">[1]Orçamento_Sintético_Contratado_!$7:$7</definedName>
    <definedName name="Print_Titles_0_0_0" localSheetId="0">[1]Orçamento_Sintético_Contratado_!$7:$7</definedName>
    <definedName name="Print_Titles_0_0_0_0" localSheetId="0">[1]Orçamento_Sintético_Contratado_!$7:$7</definedName>
    <definedName name="Print_Titles_0_0_0_0_0" localSheetId="0">[1]Orçamento_Sintético_Contratado_!$7:$7</definedName>
    <definedName name="Print_Titles_0_0_0_0_0_0" localSheetId="0">[1]Orçamento_Sintético_Contratado_!$7:$7</definedName>
    <definedName name="Print_Titles_0_0_0_0_0_0_0" localSheetId="0">[1]Orçamento_Sintético_Contratado_!$7:$7</definedName>
    <definedName name="Print_Titles_0_0_0_0_0_0_0_0" localSheetId="0">[1]Orçamento_Sintético_Contratado_!$7:$7</definedName>
    <definedName name="Print_Titles_0_0_0_0_0_0_0_0_0" localSheetId="0">[1]Orçamento_Sintético_Contratado_!$7:$7</definedName>
    <definedName name="Print_Titles_0_0_0_0_0_0_0_0_0_0" localSheetId="0">[1]Orçamento_Sintético_Contratado_!$7:$7</definedName>
    <definedName name="Print_Titles_0_0_0_0_0_0_0_0_0_0_0" localSheetId="0">[1]Orçamento_Sintético_Contratado_!$7:$7</definedName>
    <definedName name="_xlnm.Print_Titles" localSheetId="0">Orçamento!$6:$7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6"/>
  <c r="H119"/>
  <c r="H88"/>
  <c r="H85"/>
  <c r="H49"/>
  <c r="H47"/>
  <c r="H45"/>
  <c r="H26"/>
  <c r="H133" l="1"/>
  <c r="H132"/>
  <c r="H131"/>
  <c r="H130"/>
  <c r="H129"/>
  <c r="H128"/>
  <c r="H126"/>
  <c r="H125"/>
  <c r="H123"/>
  <c r="H122" s="1"/>
  <c r="H121"/>
  <c r="H120"/>
  <c r="H118"/>
  <c r="H116"/>
  <c r="H115"/>
  <c r="H114" s="1"/>
  <c r="H113"/>
  <c r="H112"/>
  <c r="H111"/>
  <c r="H110"/>
  <c r="H109"/>
  <c r="H108"/>
  <c r="H107"/>
  <c r="H106"/>
  <c r="H105"/>
  <c r="H104"/>
  <c r="H103"/>
  <c r="H102"/>
  <c r="H101"/>
  <c r="H99"/>
  <c r="H98"/>
  <c r="H97"/>
  <c r="H95"/>
  <c r="H94"/>
  <c r="H93"/>
  <c r="H92"/>
  <c r="H91"/>
  <c r="H89"/>
  <c r="H87"/>
  <c r="H86"/>
  <c r="H84"/>
  <c r="H83"/>
  <c r="H75"/>
  <c r="H74"/>
  <c r="H73"/>
  <c r="H72"/>
  <c r="H71"/>
  <c r="H60"/>
  <c r="H59"/>
  <c r="H58"/>
  <c r="H56"/>
  <c r="H55"/>
  <c r="H54" s="1"/>
  <c r="H52"/>
  <c r="H51"/>
  <c r="H50"/>
  <c r="H48"/>
  <c r="H46"/>
  <c r="H43"/>
  <c r="H42"/>
  <c r="H41"/>
  <c r="H39"/>
  <c r="H38"/>
  <c r="H37"/>
  <c r="H36"/>
  <c r="H34"/>
  <c r="H33"/>
  <c r="H32"/>
  <c r="H31"/>
  <c r="H30"/>
  <c r="H29"/>
  <c r="H27"/>
  <c r="H25"/>
  <c r="H24"/>
  <c r="H23"/>
  <c r="H22"/>
  <c r="H21"/>
  <c r="H20"/>
  <c r="H18"/>
  <c r="H17"/>
  <c r="H16"/>
  <c r="H15"/>
  <c r="H14"/>
  <c r="H13"/>
  <c r="H12"/>
  <c r="H10"/>
  <c r="H9"/>
  <c r="H124" l="1"/>
  <c r="H8"/>
  <c r="H44"/>
  <c r="H28"/>
  <c r="H82"/>
  <c r="H57"/>
  <c r="H19"/>
  <c r="H117"/>
  <c r="H11"/>
  <c r="H40"/>
  <c r="H100"/>
  <c r="H70"/>
  <c r="H53" s="1"/>
  <c r="H96"/>
  <c r="H127"/>
  <c r="H90"/>
  <c r="H134" l="1"/>
  <c r="H135" l="1"/>
  <c r="H136" l="1"/>
</calcChain>
</file>

<file path=xl/sharedStrings.xml><?xml version="1.0" encoding="utf-8"?>
<sst xmlns="http://schemas.openxmlformats.org/spreadsheetml/2006/main" count="581" uniqueCount="371">
  <si>
    <t>PODER JUDICIÁRIO
TRIBUNAL DE JUSTIÇA DO ESTADO DO AMAZONAS
SECRETARIA DE INFRAESTRUTURA – SEINF</t>
  </si>
  <si>
    <t>OBRA: Construção de Guarita e Adaptação da Entrada de Pedestres do Fórum Euza.</t>
  </si>
  <si>
    <t>CONTRATADA: WT CONSTRUÇÕES E COMÉRCIO LTDA</t>
  </si>
  <si>
    <t>LOCAL: Fórum Euza Maria Naice Vasconcellos, Manaus/AM</t>
  </si>
  <si>
    <t xml:space="preserve">PROCESSO: </t>
  </si>
  <si>
    <t>RESP. TÉCNICO: William Fellipe Domingues Sabbá</t>
  </si>
  <si>
    <t>ITEM</t>
  </si>
  <si>
    <t>CÓDIGO</t>
  </si>
  <si>
    <t>BANCO</t>
  </si>
  <si>
    <t xml:space="preserve">ESPECIFICAÇÕES DOS SERVIÇOS </t>
  </si>
  <si>
    <t>CONTRATADO</t>
  </si>
  <si>
    <t>QUANT.</t>
  </si>
  <si>
    <t>VALOR UNIT (R$)</t>
  </si>
  <si>
    <t>VALOR TOTAL (R$)</t>
  </si>
  <si>
    <t>UND</t>
  </si>
  <si>
    <t>TOTAL</t>
  </si>
  <si>
    <t xml:space="preserve"> 1 </t>
  </si>
  <si>
    <t>ADMINISTRAÇÃO DA OBRA</t>
  </si>
  <si>
    <t xml:space="preserve"> 1.1 </t>
  </si>
  <si>
    <t xml:space="preserve"> 90777 </t>
  </si>
  <si>
    <t>SINAPI</t>
  </si>
  <si>
    <t>ENGENHEIRO CIVIL DE OBRA JUNIOR COM ENCARGOS COMPLEMENTARES</t>
  </si>
  <si>
    <t>H</t>
  </si>
  <si>
    <t xml:space="preserve"> 1.2 </t>
  </si>
  <si>
    <t xml:space="preserve"> 93572 </t>
  </si>
  <si>
    <t>ENCARREGADO GERAL DE OBRAS COM ENCARGOS COMPLEMENTARES</t>
  </si>
  <si>
    <t>MES</t>
  </si>
  <si>
    <t xml:space="preserve"> 2 </t>
  </si>
  <si>
    <t>SERVIÇOS INICIAIS</t>
  </si>
  <si>
    <t xml:space="preserve"> 2.1 </t>
  </si>
  <si>
    <t xml:space="preserve"> 74209/001 </t>
  </si>
  <si>
    <t>PLACA DE OBRA EM CHAPA DE ACO GALVANIZADO</t>
  </si>
  <si>
    <t>m²</t>
  </si>
  <si>
    <t xml:space="preserve"> 2.2 </t>
  </si>
  <si>
    <t xml:space="preserve"> 97621 </t>
  </si>
  <si>
    <t>DEMOLIÇÃO DE ALVENARIA DE BLOCO FURADO, DE FORMA MANUAL, COM REAPROVEITAMENTO. AF_12/2017</t>
  </si>
  <si>
    <t>m³</t>
  </si>
  <si>
    <t xml:space="preserve"> 2.3 </t>
  </si>
  <si>
    <t xml:space="preserve"> 73801/001 </t>
  </si>
  <si>
    <t>DEMOLICAO DE PISO DE ALTA RESISTENCIA</t>
  </si>
  <si>
    <t xml:space="preserve"> 2.4 </t>
  </si>
  <si>
    <t xml:space="preserve"> TJAM/CONSTRU - 103 </t>
  </si>
  <si>
    <t>Próprio</t>
  </si>
  <si>
    <t>DEMOLIÇÃO DE ESTRUTURA METÁLICA</t>
  </si>
  <si>
    <t>M²</t>
  </si>
  <si>
    <t xml:space="preserve"> 2.5 </t>
  </si>
  <si>
    <t xml:space="preserve"> 73992/001 </t>
  </si>
  <si>
    <t>LOCACAO CONVENCIONAL DE OBRA, ATRAVÉS DE GABARITO DE TABUAS CORRIDAS PONTALETADAS A CADA 1,50M, SEM REAPROVEITAMENTO</t>
  </si>
  <si>
    <t xml:space="preserve"> 2.6 </t>
  </si>
  <si>
    <t xml:space="preserve"> TJAM/CONST - 488 </t>
  </si>
  <si>
    <t>ENGENHEIRO CIVIL CALCULISTA - REVISÃO NBR 6118</t>
  </si>
  <si>
    <t>2.7</t>
  </si>
  <si>
    <t>TAPUME COM TELHA METÁLICA. AF_05/2018</t>
  </si>
  <si>
    <t xml:space="preserve"> 3 </t>
  </si>
  <si>
    <t>INFRAESTRUTURA</t>
  </si>
  <si>
    <t xml:space="preserve"> 3.1 </t>
  </si>
  <si>
    <t xml:space="preserve"> 94342 </t>
  </si>
  <si>
    <t>ATERRO MANUAL DE VALAS COM AREIA PARA ATERRO E COMPACTAÇÃO MECANIZADA. AF_05/2016</t>
  </si>
  <si>
    <t xml:space="preserve"> 3.2 </t>
  </si>
  <si>
    <t xml:space="preserve"> 93358 </t>
  </si>
  <si>
    <t>ESCAVAÇÃO MANUAL DE VALA COM PROFUNDIDADE MENOR OU IGUAL A 1,30 M. AF_02/2021</t>
  </si>
  <si>
    <t xml:space="preserve"> 3.3 </t>
  </si>
  <si>
    <t xml:space="preserve"> 99439 </t>
  </si>
  <si>
    <t>CONCRETAGEM DE EDIFICAÇÕES (PAREDES E LAJES) FEITAS COM SISTEMA DE FÔRMAS MANUSEÁVEIS, COM CONCRETO USINADO BOMBEÁVEL FCK 25 MPA - LANÇAMENTO, ADENSAMENTO E ACABAMENTO (EXCLUSIVE BOMBA LANÇA). AF_06/2015</t>
  </si>
  <si>
    <t xml:space="preserve"> 3.4 </t>
  </si>
  <si>
    <t xml:space="preserve"> 95240 </t>
  </si>
  <si>
    <t>LASTRO DE CONCRETO MAGRO, APLICADO EM PISOS, LAJES SOBRE SOLO OU RADIERS, ESPESSURA DE 3 CM. AF_07/2016</t>
  </si>
  <si>
    <t xml:space="preserve"> 3.5</t>
  </si>
  <si>
    <t xml:space="preserve"> 96539 </t>
  </si>
  <si>
    <t>FABRICAÇÃO, MONTAGEM E DESMONTAGEM DE FÔRMA PARA VIGA BALDRAME, EM CHAPA DE MADEIRA COMPENSADA RESINADA, E=17 MM, 2 UTILIZAÇÕES. AF_06/2017</t>
  </si>
  <si>
    <t xml:space="preserve"> 3.6</t>
  </si>
  <si>
    <t xml:space="preserve"> 96546 </t>
  </si>
  <si>
    <t>ARMAÇÃO DE BLOCO, VIGA BALDRAME OU SAPATA UTILIZANDO AÇO CA-50 DE 10 MM - MONTAGEM. AF_06/2017</t>
  </si>
  <si>
    <t>KG</t>
  </si>
  <si>
    <t xml:space="preserve"> 3.7</t>
  </si>
  <si>
    <t xml:space="preserve"> 96543 </t>
  </si>
  <si>
    <t>ARMAÇÃO DE BLOCO, VIGA BALDRAME E SAPATA UTILIZANDO AÇO CA-60 DE 5 MM - MONTAGEM. AF_06/2017</t>
  </si>
  <si>
    <t xml:space="preserve"> 3.8</t>
  </si>
  <si>
    <t xml:space="preserve"> 98562 </t>
  </si>
  <si>
    <t>IMPERMEABILIZAÇÃO DE FLOREIRA OU VIGA BALDRAME COM ARGAMASSA DE CIMENTO E AREIA, COM ADITIVO IMPERMEABILIZANTE, E = 2 CM. AF_06/2018</t>
  </si>
  <si>
    <t>SUPRAESTRUTURA</t>
  </si>
  <si>
    <t>4.1</t>
  </si>
  <si>
    <t xml:space="preserve"> 92419 </t>
  </si>
  <si>
    <t>MONTAGEM E DESMONTAGEM DE FÔRMA DE PILARES RETANGULARES E ESTRUTURAS SIMILARES, PÉ-DIREITO SIMPLES, EM CHAPA DE MADEIRA COMPENSADA RESINADA, 4 UTILIZAÇÕES. AF_09/2020</t>
  </si>
  <si>
    <t>4.2</t>
  </si>
  <si>
    <t xml:space="preserve"> 92453 </t>
  </si>
  <si>
    <t>MONTAGEM E DESMONTAGEM DE FÔRMA DE VIGA, ESCORAMENTO COM GARFO DE MADEIRA, PÉ-DIREITO DUPLO, EM CHAPA DE MADEIRA RESINADA, 4 UTILIZAÇÕES. AF_09/2020</t>
  </si>
  <si>
    <t>4.3</t>
  </si>
  <si>
    <t>ARMAÇÃO DE PILAR OU VIGA DE UMA ESTRUTURA CONVENCIONAL DE CONCRETO ARMADO EM UM EDIFÍCIO DE MÚLTIPLOS PAVIMENTOS UTILIZANDO AÇO CA-50 DE 6,3 MM - MONTAGEM. AF_12/2015</t>
  </si>
  <si>
    <t>4.4</t>
  </si>
  <si>
    <t xml:space="preserve"> 92778 </t>
  </si>
  <si>
    <t>ARMAÇÃO DE PILAR OU VIGA DE UMA ESTRUTURA CONVENCIONAL DE CONCRETO ARMADO EM UMA EDIFICAÇÃO TÉRREA OU SOBRADO UTILIZANDO AÇO CA-50 DE 10,0 MM - MONTAGEM. AF_12/2015</t>
  </si>
  <si>
    <t>4.5</t>
  </si>
  <si>
    <t xml:space="preserve"> 92779 </t>
  </si>
  <si>
    <t>ARMAÇÃO DE PILAR OU VIGA DE UMA ESTRUTURA CONVENCIONAL DE CONCRETO ARMADO EM UMA EDIFICAÇÃO TÉRREA OU SOBRADO UTILIZANDO AÇO CA-50 DE 12,5 MM - MONTAGEM. AF_12/2015</t>
  </si>
  <si>
    <t>4.6</t>
  </si>
  <si>
    <t xml:space="preserve"> 92775 </t>
  </si>
  <si>
    <t>ARMAÇÃO DE PILAR OU VIGA DE UMA ESTRUTURA CONVENCIONAL DE CONCRETO ARMADO EM UMA EDIFICAÇÃO TÉRREA OU SOBRADO UTILIZANDO AÇO CA-60 DE 5,0 MM - MONTAGEM. AF_12/2015</t>
  </si>
  <si>
    <t>4.7</t>
  </si>
  <si>
    <t>4.8</t>
  </si>
  <si>
    <t>ARMAÇÃO DE LAJE DE UMA ESTRUTURA CONVENCIONAL DE CONCRETO ARMADO EM UM EDIFÍCIO DE MÚLTIPLOS PAVIMENTOS UTILIZANDO AÇO CA-50 DE 6,3 MM - MONTAGEM. AF_12/2015</t>
  </si>
  <si>
    <t>4.9</t>
  </si>
  <si>
    <t>ARMAÇÃO DE LAJE DE UMA ESTRUTURA CONVENCIONAL DE CONCRETO ARMADO EM UM EDIFÍCIO DE MÚLTIPLOS PAVIMENTOS UTILIZANDO AÇO CA-50 DE 8,0 MM - MONTAGEM. AF_12/2015</t>
  </si>
  <si>
    <t>4.10</t>
  </si>
  <si>
    <t>ARMAÇÃO DE LAJE DE UMA ESTRUTURA CONVENCIONAL DE CONCRETO ARMADO EM UM EDIFÍCIO DE MÚLTIPLOS PAVIMENTOS UTILIZANDO AÇO CA-60 DE 5,0 MM - MONTAGEM. AF_12/2015</t>
  </si>
  <si>
    <t>4.11</t>
  </si>
  <si>
    <t>MONTAGEM E DESMONTAGEM DE FÔRMA DE LAJE MACIÇA, PÉ-DIREITO SIMPLES, EM CHAPA DE MADEIRA COMPENSADA PLASTIFICADA, 10 UTILIZAÇÕES. AF_09/2020</t>
  </si>
  <si>
    <t>PAREDE E PAINEIS</t>
  </si>
  <si>
    <t xml:space="preserve"> 5.1 </t>
  </si>
  <si>
    <t xml:space="preserve"> 87519 </t>
  </si>
  <si>
    <t>ALVENARIA DE VEDAÇÃO DE BLOCOS CERÂMICOS FURADOS NA HORIZONTAL DE 9X19X19CM (ESPESSURA 9CM) DE PAREDES COM ÁREA LÍQUIDA MAIOR OU IGUAL A 6M² COM VÃOS E ARGAMASSA DE ASSENTAMENTO COM PREPARO EM BETONEIRA. AF_06/2014</t>
  </si>
  <si>
    <t xml:space="preserve"> 5.2 </t>
  </si>
  <si>
    <t xml:space="preserve"> 93197 </t>
  </si>
  <si>
    <t>CONTRAVERGA MOLDADA IN LOCO EM CONCRETO PARA VÃOS DE MAIS DE 1,5 M DE COMPRIMENTO. AF_03/2016</t>
  </si>
  <si>
    <t>M</t>
  </si>
  <si>
    <t xml:space="preserve"> 5.3 </t>
  </si>
  <si>
    <t xml:space="preserve"> 93187 </t>
  </si>
  <si>
    <t>VERGA MOLDADA IN LOCO EM CONCRETO PARA JANELAS COM MAIS DE 1,5 M DE VÃO. AF_03/2016</t>
  </si>
  <si>
    <t>REVESTIMENTO DE PAREDE</t>
  </si>
  <si>
    <t xml:space="preserve"> 6.1 </t>
  </si>
  <si>
    <t xml:space="preserve"> 87893 </t>
  </si>
  <si>
    <t>CHAPISCO APLICADO EM ALVENARIA (SEM PRESENÇA DE VÃOS) E ESTRUTURAS DE CONCRETO DE FACHADA, COM COLHER DE PEDREIRO.  ARGAMASSA TRAÇO 1:3 COM PREPARO MANUAL. AF_06/2014</t>
  </si>
  <si>
    <t xml:space="preserve"> 6.2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</si>
  <si>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</si>
  <si>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</si>
  <si>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6.3 </t>
  </si>
  <si>
    <t xml:space="preserve"> 87556 </t>
  </si>
  <si>
    <t>MASSA ÚNICA, PARA RECEBIMENTO DE PINTURA, EM ARGAMASSA INDUSTRIALIZADA, PREPARO MECÂNICO, APLICADO COM EQUIPAMENTO DE MISTURA E PROJEÇÃO DE 1,5 M3/H DE ARGAMASSA EM FACES INTERNAS DE PAREDES, ESPESSURA DE 10MM, COM EXECUÇÃO DE TALISCAS. AF_06/2014</t>
  </si>
  <si>
    <t xml:space="preserve"> 6.4 </t>
  </si>
  <si>
    <t xml:space="preserve"> 96135 </t>
  </si>
  <si>
    <t>APLICAÇÃO MANUAL DE MASSA ACRÍLICA EM PAREDES EXTERNAS DE CASAS, DUAS DEMÃOS. AF_05/2017</t>
  </si>
  <si>
    <t xml:space="preserve"> 6.5 </t>
  </si>
  <si>
    <t xml:space="preserve"> 88489 </t>
  </si>
  <si>
    <t>APLICAÇÃO MANUAL DE PINTURA COM TINTA LÁTEX ACRÍLICA EM PAREDES, DUAS DEMÃOS. AF_06/2014</t>
  </si>
  <si>
    <t xml:space="preserve"> 6.6 </t>
  </si>
  <si>
    <t xml:space="preserve"> 88426 </t>
  </si>
  <si>
    <t>APLICAÇÃO MANUAL DE PINTURA COM TINTA TEXTURIZADA ACRÍLICA EM PANOS CEGOS DE FACHADA (SEM PRESENÇA DE VÃOS) DE EDIFÍCIOS DE MÚLTIPLOS PAVIMENTOS, DUAS CORES. AF_06/2014</t>
  </si>
  <si>
    <t xml:space="preserve"> 6.7 </t>
  </si>
  <si>
    <t xml:space="preserve"> 88485 </t>
  </si>
  <si>
    <t>APLICAÇÃO DE FUNDO SELADOR ACRÍLICO EM PAREDES, UMA DEMÃO. AF_06/2014</t>
  </si>
  <si>
    <t xml:space="preserve"> 6.8 </t>
  </si>
  <si>
    <t xml:space="preserve"> 89170 </t>
  </si>
  <si>
    <t>(COMPOSIÇÃO REPRESENTATIVA) DO SERVIÇO DE REVESTIMENTO CERÂMICO PARA PAREDES INTERNAS, MEIA PAREDE, OU PAREDE INTEIRA, PLACAS TIPO ESMALTADA EXTRA DE 20X20 CM, PARA EDIFICAÇÕES HABITACIONAIS UNIFAMILIAR (CASAS) E EDIFICAÇÕES PÚBLICAS PADRÃO. AF_11/2014</t>
  </si>
  <si>
    <t>COBERTURAS E PROTEÇÕES</t>
  </si>
  <si>
    <t>7.1</t>
  </si>
  <si>
    <t>Cobertura parte externa - Guarita</t>
  </si>
  <si>
    <t xml:space="preserve"> 7.1.1 </t>
  </si>
  <si>
    <t xml:space="preserve"> TJAM/CONST - 631 </t>
  </si>
  <si>
    <t>ESTRUTURA METÁLICA EM PERFIL COM CHAPA DOBRADA SOLDADO EM AÇO ESTRUTURAL, INCLUSIVE PINTURA - FORNECIMENTO E INSTALAÇÃO</t>
  </si>
  <si>
    <t xml:space="preserve"> 7.1.2 </t>
  </si>
  <si>
    <t xml:space="preserve"> TJAM/CONST - 615 </t>
  </si>
  <si>
    <t>COBERTIURA EM CHAPA DE POLICARBONATO ALVEOLAR E=6MM, COM FIXAÇÃO</t>
  </si>
  <si>
    <t>7.2</t>
  </si>
  <si>
    <t>Cobertura parte interna - Guarita</t>
  </si>
  <si>
    <t xml:space="preserve"> 7.2.1 </t>
  </si>
  <si>
    <t xml:space="preserve"> TJAM/CONST - 372 </t>
  </si>
  <si>
    <t>ESTRUTURA DE AÇO PARA COBERTURA - FORNECIMENTO E INSTALAÇÃO</t>
  </si>
  <si>
    <t xml:space="preserve"> 7.2.2 </t>
  </si>
  <si>
    <t xml:space="preserve"> 94213 </t>
  </si>
  <si>
    <t>TELHAMENTO COM TELHA DE AÇO/ALUMÍNIO E = 0,5 MM, COM ATÉ 2 ÁGUAS, INCLUSO IÇAMENTO. AF_07/2019</t>
  </si>
  <si>
    <t>7.3</t>
  </si>
  <si>
    <t>Cobertura policarbonato - Passarela</t>
  </si>
  <si>
    <t xml:space="preserve"> 7.3.1 </t>
  </si>
  <si>
    <t xml:space="preserve"> 7.3.2 </t>
  </si>
  <si>
    <t xml:space="preserve"> TJAM/ CONST - 184 </t>
  </si>
  <si>
    <t>PERFIL METALON 50X30X1,209 MM - FORNECIMENTO E INSTALAÇÃO</t>
  </si>
  <si>
    <t xml:space="preserve"> 7.3.3 </t>
  </si>
  <si>
    <t xml:space="preserve"> 92337 </t>
  </si>
  <si>
    <t>TUBO DE AÇO GALVANIZADO COM COSTURA, CLASSE MÉDIA, CONEXÃO RANHURADA, DN 80 (3"), INSTALADO EM PRUMADAS - FORNECIMENTO E INSTALAÇÃO. AF_10/2020</t>
  </si>
  <si>
    <t xml:space="preserve"> 7.3.4 </t>
  </si>
  <si>
    <t xml:space="preserve"> 92335 </t>
  </si>
  <si>
    <t>TUBO DE AÇO GALVANIZADO COM COSTURA, CLASSE MÉDIA, CONEXÃO RANHURADA, DN 50 (2"), INSTALADO EM PRUMADAS - FORNECIMENTO E INSTALAÇÃO. AF_10/2020</t>
  </si>
  <si>
    <t xml:space="preserve"> 7.3.5 </t>
  </si>
  <si>
    <t xml:space="preserve"> 92653 </t>
  </si>
  <si>
    <t>TUBO DE AÇO GALVANIZADO COM COSTURA, CLASSE MÉDIA, CONEXÃO ROSQUEADA, DN 40 (1 1/2"), INSTALADO EM REDE DE ALIMENTAÇÃO PARA SPRINKLER - FORNECIMENTO E INSTALAÇÃO. AF_10/2020</t>
  </si>
  <si>
    <t xml:space="preserve"> 7.3.6 </t>
  </si>
  <si>
    <t xml:space="preserve"> 79498/001 </t>
  </si>
  <si>
    <t>PINTURA A OLEO BRILHANTE SOBRE SUPERFICIE METALICA, UMA DEMAO INCLUSO UMA DEMAO DE FUNDO ANTICORROSIVO</t>
  </si>
  <si>
    <t xml:space="preserve"> 7.3.7 </t>
  </si>
  <si>
    <t xml:space="preserve"> 7.3.8 </t>
  </si>
  <si>
    <t xml:space="preserve"> 94964 </t>
  </si>
  <si>
    <t>CONCRETO FCK = 20MPA, TRAÇO 1:2,7:3 (EM MASSA SECA DE CIMENTO/ AREIA MÉDIA/ BRITA 1) - PREPARO MECÂNICO COM BETONEIRA 400 L. AF_05/2021</t>
  </si>
  <si>
    <t xml:space="preserve"> 7.3.9 </t>
  </si>
  <si>
    <t xml:space="preserve"> 92873 </t>
  </si>
  <si>
    <t>LANÇAMENTO COM USO DE BALDES, ADENSAMENTO E ACABAMENTO DE CONCRETO EM ESTRUTURAS. AF_12/2015</t>
  </si>
  <si>
    <t>7.4</t>
  </si>
  <si>
    <t>Instalações de Águas pluviais</t>
  </si>
  <si>
    <t xml:space="preserve"> 7.4.1 </t>
  </si>
  <si>
    <t xml:space="preserve"> 94228 </t>
  </si>
  <si>
    <t>CALHA EM CHAPA DE AÇO GALVANIZADO NÚMERO 24, DESENVOLVIMENTO DE 50 CM, INCLUSO TRANSPORTE VERTICAL. AF_07/2019</t>
  </si>
  <si>
    <t xml:space="preserve"> 7.4.2 </t>
  </si>
  <si>
    <t xml:space="preserve"> 91790 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</si>
  <si>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</si>
  <si>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 xml:space="preserve"> 7.4.3 </t>
  </si>
  <si>
    <t xml:space="preserve"> 72285 </t>
  </si>
  <si>
    <t>CAIXA DE AREIA 40X40X40CM EM ALVENARIA - EXECUÇÃO</t>
  </si>
  <si>
    <t>UN</t>
  </si>
  <si>
    <t xml:space="preserve"> 7.4.4 </t>
  </si>
  <si>
    <t xml:space="preserve"> 94231 </t>
  </si>
  <si>
    <t>RUFO EM CHAPA DE AÇO GALVANIZADO NÚMERO 24, CORTE DE 25 CM, INCLUSO TRANSPORTE VERTICAL. AF_07/2019</t>
  </si>
  <si>
    <t xml:space="preserve"> 8 </t>
  </si>
  <si>
    <t>APARELHOS E METAIS</t>
  </si>
  <si>
    <t xml:space="preserve"> 8.1 </t>
  </si>
  <si>
    <t xml:space="preserve"> 86903 </t>
  </si>
  <si>
    <t>LAVATÓRIO LOUÇA BRANCA COM COLUNA, 45 X 55CM OU EQUIVALENTE, PADRÃO MÉDIO - FORNECIMENTO E INSTALAÇÃO. AF_01/2020</t>
  </si>
  <si>
    <t xml:space="preserve"> 8.2 </t>
  </si>
  <si>
    <t xml:space="preserve"> 86888 </t>
  </si>
  <si>
    <t>VASO SANITÁRIO SIFONADO COM CAIXA ACOPLADA LOUÇA BRANCA - FORNECIMENTO E INSTALAÇÃO. AF_01/2020</t>
  </si>
  <si>
    <t xml:space="preserve"> 8.3 </t>
  </si>
  <si>
    <t xml:space="preserve"> 86915 </t>
  </si>
  <si>
    <t>TORNEIRA CROMADA DE MESA, 1/2 OU 3/4, PARA LAVATÓRIO, PADRÃO MÉDIO - FORNECIMENTO E INSTALAÇÃO. AF_01/2020</t>
  </si>
  <si>
    <t xml:space="preserve"> 8.4 </t>
  </si>
  <si>
    <t xml:space="preserve"> 74125/002 </t>
  </si>
  <si>
    <t>ESPELHO CRISTAL ESPESSURA 4MM, COM MOLDURA EM ALUMINIO E COMPENSADO 6MM PLASTIFICADO COLADO</t>
  </si>
  <si>
    <t xml:space="preserve"> 8.5 </t>
  </si>
  <si>
    <t xml:space="preserve"> 95545 </t>
  </si>
  <si>
    <t>SABONETEIRA DE PAREDE EM METAL CROMADO, INCLUSO FIXAÇÃO. AF_01/2020</t>
  </si>
  <si>
    <t xml:space="preserve"> 8.6 </t>
  </si>
  <si>
    <t xml:space="preserve"> 95542 </t>
  </si>
  <si>
    <t>PORTA TOALHA ROSTO EM METAL CROMADO, TIPO ARGOLA, INCLUSO FIXAÇÃO. AF_01/2020</t>
  </si>
  <si>
    <t xml:space="preserve"> 9 </t>
  </si>
  <si>
    <t>ESQUADRIAS</t>
  </si>
  <si>
    <t xml:space="preserve"> 9.1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</si>
  <si>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</si>
  <si>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</si>
  <si>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9.2 </t>
  </si>
  <si>
    <t xml:space="preserve"> 94560 </t>
  </si>
  <si>
    <t>JANELA DE AÇO DE CORRER COM 2 FOLHAS PARA VIDRO, COM VIDROS, BATENTE, FERRAGENS E PINTURAS ANTICORROSIVA E DE ACABAMENTO. EXCLUSIVE ALIZAR E CONTRAMARCO. FORNECIMENTO E INSTALAÇÃO. AF_12/2019</t>
  </si>
  <si>
    <t xml:space="preserve"> 9.3 </t>
  </si>
  <si>
    <t xml:space="preserve"> 100681 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</si>
  <si>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</si>
  <si>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 xml:space="preserve"> 9.4 </t>
  </si>
  <si>
    <t xml:space="preserve"> 72118 </t>
  </si>
  <si>
    <t>VIDRO TEMPERADO INCOLOR, ESPESSURA 6MM, FORNECIMENTO E INSTALACAO, INCLUSIVE MASSA PARA VEDACAO</t>
  </si>
  <si>
    <t xml:space="preserve"> 9.5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</si>
  <si>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</si>
  <si>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</si>
  <si>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9.6 </t>
  </si>
  <si>
    <t xml:space="preserve"> TJAM/ CONST - 634 </t>
  </si>
  <si>
    <t>PORTÃO DE ABRIR EM FERRO, 02 FOLHAS, COM MONTANTES EM PERFIL QUADRADO</t>
  </si>
  <si>
    <t>9.7</t>
  </si>
  <si>
    <t>PORTA DE ALUMÍNIO DE ABRIR COM LAMBRI, COM GUARNIÇÃO, FIXAÇÃO COM PARAFUSOS - FORNECIMENTO E INSTALAÇÃO. AF_12/2019</t>
  </si>
  <si>
    <t xml:space="preserve"> 10 </t>
  </si>
  <si>
    <t>INSTALAÇÕES HIDROSSANITÁRIAS</t>
  </si>
  <si>
    <t xml:space="preserve"> 10.1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</si>
  <si>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</si>
  <si>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</si>
  <si>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10.2 </t>
  </si>
  <si>
    <t xml:space="preserve"> 93350 </t>
  </si>
  <si>
    <t>COLETOR PREDIAL DE ESGOTO, DA CAIXA ATÉ A REDE (DISTÂNCIA = 10 M, LARGURA DA VALA = 0,65 M), INCLUINDO ESCAVAÇÃO MANUAL, PREPARO DE FUNDO DE VALA E REATERRO MANUAL COM COMPACTAÇÃO MECANIZADA, TUBO PVC P/ REDE COLETORA ESGOTO JEI DN 100 MM E CONEXÕES - FORNECIMENTO E INSTALAÇÃO. AF_03/2016</t>
  </si>
  <si>
    <t xml:space="preserve"> 10.3 </t>
  </si>
  <si>
    <t xml:space="preserve"> 89709 </t>
  </si>
  <si>
    <t>RALO SIFONADO, PVC, DN 100 X 40 MM, JUNTA SOLDÁVEL, FORNECIDO E INSTALADO EM RAMAL DE DESCARGA OU EM RAMAL DE ESGOTO SANITÁRIO. AF_12/2014</t>
  </si>
  <si>
    <t xml:space="preserve"> 10.4 </t>
  </si>
  <si>
    <t xml:space="preserve"> 74104/001 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</si>
  <si>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</si>
  <si>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 xml:space="preserve"> 10.5 </t>
  </si>
  <si>
    <t xml:space="preserve"> 94489 </t>
  </si>
  <si>
    <t>REGISTRO DE ESFERA, PVC, SOLDÁVEL, COM VOLANTE, DN  25 MM - FORNECIMENTO E INSTALAÇÃO. AF_08/2021</t>
  </si>
  <si>
    <t xml:space="preserve"> 11 </t>
  </si>
  <si>
    <t>REVESTIMENTO DE PISO E PAREDE</t>
  </si>
  <si>
    <t xml:space="preserve"> 11.1 </t>
  </si>
  <si>
    <t xml:space="preserve"> 94779 </t>
  </si>
  <si>
    <t>(COMPOSIÇÃO REPRESENTATIVA) DO SERVIÇO DE CONTRAPISO EM ARGAMASSA TRAÇO 1:4 (CIM E AREIA), EM BETONEIRA 400 L, ESPESSURA 3 CM ÁREAS SECAS E 3 CM ÁREAS MOLHADAS, PARA EDIFICAÇÃO HABITACIONAL MULTIFAMILIAR (PRÉDIO). AF_11/2014</t>
  </si>
  <si>
    <t xml:space="preserve"> 11.2 </t>
  </si>
  <si>
    <t xml:space="preserve"> 87257 </t>
  </si>
  <si>
    <t>REVESTIMENTO CERÂMICO PARA PISO COM PLACAS TIPO ESMALTADA EXTRA DE DIMENSÕES 60X60 CM APLICADA EM AMBIENTES DE ÁREA MAIOR QUE 10 M2. AF_06/2014</t>
  </si>
  <si>
    <t xml:space="preserve"> 11.3 </t>
  </si>
  <si>
    <t xml:space="preserve"> 88650 </t>
  </si>
  <si>
    <t>RODAPÉ CERÂMICO DE 7CM DE ALTURA COM PLACAS TIPO ESMALTADA EXTRA DE DIMENSÕES 60X60CM. AF_06/2014</t>
  </si>
  <si>
    <t xml:space="preserve"> 12 </t>
  </si>
  <si>
    <t>INSTALAÇÕES ELÉTRICA</t>
  </si>
  <si>
    <t xml:space="preserve"> 12.1 </t>
  </si>
  <si>
    <t xml:space="preserve"> TJAM/ELET -101 </t>
  </si>
  <si>
    <t>LUMINARIA 62 X 62 COM 4 LAMP / TUB LED 9 - 10W  FORN E INST.</t>
  </si>
  <si>
    <t xml:space="preserve"> 12.2 </t>
  </si>
  <si>
    <t xml:space="preserve"> TJAM/ELET - 02 </t>
  </si>
  <si>
    <t>PONTO DE TOMADA DUPLA ATE 600 W / 2P+T 10A - FORN E INST.</t>
  </si>
  <si>
    <t xml:space="preserve"> 12.3 </t>
  </si>
  <si>
    <t xml:space="preserve"> TJAM/ELET - 27 </t>
  </si>
  <si>
    <t>PONTO DE ILUMINAÇÃO (MONO/ BIFASICO)+ TERRA - FORN E INST.</t>
  </si>
  <si>
    <t xml:space="preserve"> 12.4 </t>
  </si>
  <si>
    <t xml:space="preserve"> TJAM/ELET - 50 </t>
  </si>
  <si>
    <t>CANALETA  PVC - ELETRICA + LÓGICA - 80 X 20 MM</t>
  </si>
  <si>
    <t>m</t>
  </si>
  <si>
    <t xml:space="preserve"> 12.5 </t>
  </si>
  <si>
    <t xml:space="preserve"> 83463 </t>
  </si>
  <si>
    <t>QUADRO DE DISTRIBUICAO DE ENERGIA EM CHAPA DE ACO GALVANIZADO, PARA 12 DISJUNTORES TERMOMAGNETICOS MONOPOLARES, COM BARRAMENTO TRIFASICO E NEUTRO - FORNECIMENTO E INSTALACAO</t>
  </si>
  <si>
    <t xml:space="preserve"> 12.6 </t>
  </si>
  <si>
    <t xml:space="preserve"> 74130/006 </t>
  </si>
  <si>
    <t>DISJUNTOR TERMOMAGNETICO TRIPOLAR PADRAO NEMA (AMERICANO) 125 A 150A 240V, FORNECIMENTO E INSTALACAO</t>
  </si>
  <si>
    <t xml:space="preserve"> 12.7 </t>
  </si>
  <si>
    <t xml:space="preserve"> 93663 </t>
  </si>
  <si>
    <t>DISJUNTOR BIPOLAR TIPO DIN, CORRENTE NOMINAL DE 25A - FORNECIMENTO E INSTALAÇÃO. AF_10/2020</t>
  </si>
  <si>
    <t xml:space="preserve"> 12.8 </t>
  </si>
  <si>
    <t xml:space="preserve"> 93654 </t>
  </si>
  <si>
    <t>DISJUNTOR MONOPOLAR TIPO DIN, CORRENTE NOMINAL DE 16A - FORNECIMENTO E INSTALAÇÃO. AF_10/2020</t>
  </si>
  <si>
    <t xml:space="preserve"> 12.9 </t>
  </si>
  <si>
    <t xml:space="preserve"> TJAM/ELET - 59 </t>
  </si>
  <si>
    <t>DISPOSITIVO DPS 20kA FORN E INST</t>
  </si>
  <si>
    <t xml:space="preserve"> 12.10 </t>
  </si>
  <si>
    <t xml:space="preserve"> 97599 </t>
  </si>
  <si>
    <t>LUMINÁRIA DE EMERGÊNCIA, COM 30 LÂMPADAS LED DE 2 W, SEM REATOR - FORNECIMENTO E INSTALAÇÃO. AF_02/2020</t>
  </si>
  <si>
    <t xml:space="preserve"> 12.11 </t>
  </si>
  <si>
    <t xml:space="preserve"> TJAM/ELET - 29 </t>
  </si>
  <si>
    <t>LUMINÁRIA TIPO JABUTI LED 20W – ÁREA EXTERNA - FORN E INST.</t>
  </si>
  <si>
    <t xml:space="preserve"> 12.12</t>
  </si>
  <si>
    <t xml:space="preserve"> 12.13</t>
  </si>
  <si>
    <t>CABO DE COBRE FLEXÍVEL ISOLADO, 6 MM², ANTI-CHAMA 0,6/1,0 KV, PARA CIRCUITOS TERMINAIS - FORNECIMENTO E INSTALAÇÃO. AF_12/2015</t>
  </si>
  <si>
    <t xml:space="preserve"> 13 </t>
  </si>
  <si>
    <t>SOLEIRAS E PEITORIS</t>
  </si>
  <si>
    <t xml:space="preserve"> 13.1 </t>
  </si>
  <si>
    <t xml:space="preserve"> 98689 </t>
  </si>
  <si>
    <t>SOLEIRA EM GRANITO, LARGURA 15 CM, ESPESSURA 2,0 CM. AF_09/2020</t>
  </si>
  <si>
    <t xml:space="preserve"> 13.2 </t>
  </si>
  <si>
    <t xml:space="preserve"> 84088 </t>
  </si>
  <si>
    <t>PEITORIL EM MARMORE BRANCO, LARGURA DE 15CM, ASSENTADO COM ARGAMASSA TRACO 1:4 (CIMENTO E AREIA MEDIA), PREPARO MANUAL DA ARGAMASSA</t>
  </si>
  <si>
    <t xml:space="preserve"> 14 </t>
  </si>
  <si>
    <t>GRADIL</t>
  </si>
  <si>
    <t xml:space="preserve"> 14.1 </t>
  </si>
  <si>
    <t xml:space="preserve"> 73932/001 </t>
  </si>
  <si>
    <t>GRADE DE FERRO EM BARRA CHATA 3/16"</t>
  </si>
  <si>
    <t xml:space="preserve"> 14.2 </t>
  </si>
  <si>
    <t xml:space="preserve"> 100701 </t>
  </si>
  <si>
    <t>PORTA DE FERRO, DE ABRIR, TIPO GRADE COM CHAPA, COM GUARNIÇÕES. AF_12/2019</t>
  </si>
  <si>
    <t xml:space="preserve"> 14.3 </t>
  </si>
  <si>
    <t xml:space="preserve"> 98397 </t>
  </si>
  <si>
    <t>PINTURA ANTICORROSIVA DE DUTO METÁLICO. AF_04/2018</t>
  </si>
  <si>
    <t xml:space="preserve"> 14.4 </t>
  </si>
  <si>
    <t xml:space="preserve"> TJAM/ADAP ONE - 00048 </t>
  </si>
  <si>
    <t>BARREIRA DO TIPO CANCELA AUTOMATICA PPA K1 PARA VEICULOS - C/ BRAÇO DE 3 METROS - FORNECIMENTO E INSTALAÇÃO</t>
  </si>
  <si>
    <t xml:space="preserve"> 15 </t>
  </si>
  <si>
    <t>FORRO</t>
  </si>
  <si>
    <t xml:space="preserve"> 15.1 </t>
  </si>
  <si>
    <t xml:space="preserve"> 96115 </t>
  </si>
  <si>
    <t>FORRO DE FIBRA MINERAL, PARA AMBIENTES COMERCIAIS, INCLUSIVE ESTRUTURA DE FIXAÇÃO. AF_05/2017_P</t>
  </si>
  <si>
    <t xml:space="preserve"> 16 </t>
  </si>
  <si>
    <t>LIMPEZA FINAL DA OBRA</t>
  </si>
  <si>
    <t xml:space="preserve"> 16.1 </t>
  </si>
  <si>
    <t xml:space="preserve"> 9537 </t>
  </si>
  <si>
    <t xml:space="preserve"> 16.2 </t>
  </si>
  <si>
    <t xml:space="preserve"> TJAM/CONST-75 </t>
  </si>
  <si>
    <t>CAIXA COLETORA</t>
  </si>
  <si>
    <t>PAVIMENTAÇÃO</t>
  </si>
  <si>
    <t>17.2</t>
  </si>
  <si>
    <t>ATERRO MANUAL DE VALAS COM SOLO ARGILO-ARENOSO E COMPACTAÇÃO MECANIZADA. AF_05/2016</t>
  </si>
  <si>
    <t>M³</t>
  </si>
  <si>
    <t>17.3</t>
  </si>
  <si>
    <t>EXECUÇÃO DE PASSEIO (CALÇADA) OU PISO DE CONCRETO COM CONCRETO MOLDADO IN LOCO, FEITO EM OBRA, ACABAMENTO CONVENCIONAL, ESPESSURA 12 CM, ARMADO. AF_07/2016</t>
  </si>
  <si>
    <t>17.4</t>
  </si>
  <si>
    <t>EXECUÇÃO DE PAVIMENTO EM PISO INTERTRAVADO, COM BLOCO SEXTAVADO DE 25 X 25 CM, ESPESSURA 8 CM. AF_12/2015</t>
  </si>
  <si>
    <t>17.5</t>
  </si>
  <si>
    <t>PINTURA DE PISO COM TINTA ACRÍLICA, APLICAÇÃO MANUAL, 3 DEMÃOS, INCLUSO FUNDO PREPARADOR. AF_05/2021</t>
  </si>
  <si>
    <t xml:space="preserve">BONIFICAÇÕES DE DISPESAS INDIRETAS ( BDI - 28,35 %) </t>
  </si>
  <si>
    <t xml:space="preserve">TOTAL GERAL COM BDI </t>
  </si>
  <si>
    <t>TENDO EM VISTA A DIMINUIÇÃO DO PERCENTUAL DE DESCONTO, FAZ-SE NECESSÁRIO A INSERÇÃO NO CONTRATO DE PARCELA COMPENSATÓRIA NEGATIVA NA ÚLTIMA MEDIÇÃO COMO FORMA DE SE DAR CUMPRIMENTO AO ACÓRDÃO TCU N° 1.200/2010 – PLENÁRIO</t>
  </si>
  <si>
    <t>Declaro que os quantitativos e os custos relativos a esta planilha orçamentária, estão compatíveis com o projeto de engenharia e com custos dos sistemas: SINAPI, Pesquisa de Mercado e composições TJAM, respectivamente.</t>
  </si>
  <si>
    <t>______________________________________</t>
  </si>
  <si>
    <t>Evelyn Guerra Xavier da Silva</t>
  </si>
  <si>
    <t>Rommel Pinheiro Akel</t>
  </si>
  <si>
    <t>Diretora de Obras e Projetos</t>
  </si>
  <si>
    <t>Secretaria de Infraestrutura – TJAM</t>
  </si>
  <si>
    <t>Secretaria de Infraestrutura - TJAM</t>
  </si>
  <si>
    <t>(Assinado Digitalmente)</t>
  </si>
  <si>
    <t>17.6</t>
  </si>
  <si>
    <t>PLANTIO DE ARBUSTO OU CERCA VIVA. AF_05/2018</t>
  </si>
  <si>
    <t>17.7</t>
  </si>
  <si>
    <t xml:space="preserve">PLANTIO DE GRAMA EM PLACAS. AF_05/2018	</t>
  </si>
  <si>
    <t>Tabela de referência de preço: - SINAPI - SISTEMA NACIONAL DE PESQUISA DE CUSTOS E ÍNDICES DA CONSTRUÇÃO CIVIL – 08/2021.</t>
  </si>
  <si>
    <t>ORSE-SE</t>
  </si>
  <si>
    <t xml:space="preserve">Refletor Slim LED 50W de potência, branco Frio, 6500k, Autovolt, marca G-light ou similar	</t>
  </si>
</sst>
</file>

<file path=xl/styles.xml><?xml version="1.0" encoding="utf-8"?>
<styleSheet xmlns="http://schemas.openxmlformats.org/spreadsheetml/2006/main">
  <numFmts count="2">
    <numFmt numFmtId="164" formatCode="_-* #,##0.00_-;\-* #,##0.00_-;_-* \-??_-;_-@_-"/>
    <numFmt numFmtId="166" formatCode="&quot;R$ &quot;#,##0.00;[Red]&quot;-R$ &quot;#,##0.00"/>
  </numFmts>
  <fonts count="14">
    <font>
      <sz val="11"/>
      <name val="Arial"/>
      <family val="1"/>
      <charset val="1"/>
    </font>
    <font>
      <sz val="11"/>
      <name val="Arial"/>
      <family val="1"/>
      <charset val="1"/>
    </font>
    <font>
      <b/>
      <sz val="12"/>
      <name val="Arial"/>
      <family val="2"/>
      <charset val="1"/>
    </font>
    <font>
      <b/>
      <sz val="13"/>
      <name val="Arial"/>
      <family val="2"/>
      <charset val="1"/>
    </font>
    <font>
      <sz val="12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D8ECF6"/>
        <bgColor rgb="FFDAE3F3"/>
      </patternFill>
    </fill>
    <fill>
      <patternFill patternType="solid">
        <fgColor rgb="FFDAE3F3"/>
        <bgColor rgb="FFD8ECF6"/>
      </patternFill>
    </fill>
    <fill>
      <patternFill patternType="solid">
        <fgColor rgb="FFF8CBAD"/>
        <bgColor rgb="FFC0C0C0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164" fontId="1" fillId="0" borderId="0" applyBorder="0" applyProtection="0"/>
    <xf numFmtId="0" fontId="10" fillId="0" borderId="0"/>
    <xf numFmtId="0" fontId="11" fillId="0" borderId="0" applyBorder="0" applyProtection="0"/>
    <xf numFmtId="9" fontId="12" fillId="0" borderId="0" applyBorder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4" fontId="4" fillId="0" borderId="0" xfId="1" applyNumberFormat="1" applyFont="1" applyBorder="1" applyAlignment="1" applyProtection="1">
      <alignment horizontal="center"/>
    </xf>
    <xf numFmtId="4" fontId="4" fillId="0" borderId="0" xfId="0" applyNumberFormat="1" applyFont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4" fontId="4" fillId="0" borderId="0" xfId="0" applyNumberFormat="1" applyFont="1"/>
    <xf numFmtId="164" fontId="1" fillId="0" borderId="0" xfId="1"/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6" fontId="2" fillId="4" borderId="4" xfId="1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9" fillId="5" borderId="2" xfId="2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" fontId="2" fillId="2" borderId="2" xfId="1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1" applyNumberFormat="1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3"/>
    <cellStyle name="Porcentagem 2" xfId="5"/>
    <cellStyle name="Separador de milhares" xfId="1" builtinId="3"/>
    <cellStyle name="Texto Explicativo" xfId="2" builtinId="53"/>
    <cellStyle name="Texto Explicativ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435430</xdr:colOff>
      <xdr:row>0</xdr:row>
      <xdr:rowOff>149678</xdr:rowOff>
    </xdr:from>
    <xdr:to>
      <xdr:col>2</xdr:col>
      <xdr:colOff>381001</xdr:colOff>
      <xdr:row>4</xdr:row>
      <xdr:rowOff>149678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xmlns="" id="{AA27B3E2-69DF-4AF1-9C6B-F6064FE0B3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35430" y="149678"/>
          <a:ext cx="1483178" cy="1592036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&#231;amento_Sint&#233;tico_Contratado_Aditivo_Supress&#227;o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_Sintético_Contratado_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51"/>
  <sheetViews>
    <sheetView tabSelected="1" showOutlineSymbols="0" view="pageBreakPreview" topLeftCell="A79" zoomScale="70" zoomScaleNormal="70" zoomScaleSheetLayoutView="70" zoomScalePageLayoutView="65" workbookViewId="0">
      <selection activeCell="K39" sqref="K39"/>
    </sheetView>
  </sheetViews>
  <sheetFormatPr defaultRowHeight="15"/>
  <cols>
    <col min="1" max="1" width="6.625" style="2" customWidth="1"/>
    <col min="2" max="2" width="13.625" style="2" customWidth="1"/>
    <col min="3" max="3" width="10.125" style="2" customWidth="1"/>
    <col min="4" max="4" width="60" style="1" customWidth="1"/>
    <col min="5" max="5" width="8" style="1" customWidth="1"/>
    <col min="6" max="6" width="13" style="5" customWidth="1"/>
    <col min="7" max="7" width="13" style="6" customWidth="1"/>
    <col min="8" max="8" width="14.875" style="6" customWidth="1"/>
    <col min="9" max="1013" width="9" style="1" customWidth="1"/>
    <col min="1014" max="1019" width="9" customWidth="1"/>
  </cols>
  <sheetData>
    <row r="1" spans="1:1018" ht="35.65" customHeight="1">
      <c r="A1" s="18"/>
      <c r="B1" s="18"/>
      <c r="C1" s="18"/>
      <c r="D1" s="27" t="s">
        <v>0</v>
      </c>
      <c r="E1" s="28" t="s">
        <v>1</v>
      </c>
      <c r="F1" s="28"/>
      <c r="G1" s="28"/>
      <c r="H1" s="28"/>
    </row>
    <row r="2" spans="1:1018" ht="35.25" customHeight="1">
      <c r="A2" s="18"/>
      <c r="B2" s="18"/>
      <c r="C2" s="18"/>
      <c r="D2" s="27"/>
      <c r="E2" s="28" t="s">
        <v>2</v>
      </c>
      <c r="F2" s="28"/>
      <c r="G2" s="28"/>
      <c r="H2" s="28"/>
    </row>
    <row r="3" spans="1:1018" ht="38.25" customHeight="1">
      <c r="A3" s="18"/>
      <c r="B3" s="18"/>
      <c r="C3" s="18"/>
      <c r="D3" s="27"/>
      <c r="E3" s="28" t="s">
        <v>3</v>
      </c>
      <c r="F3" s="28"/>
      <c r="G3" s="28"/>
      <c r="H3" s="28"/>
    </row>
    <row r="4" spans="1:1018" ht="15.75">
      <c r="A4" s="18"/>
      <c r="B4" s="18"/>
      <c r="C4" s="18"/>
      <c r="D4" s="27"/>
      <c r="E4" s="28" t="s">
        <v>4</v>
      </c>
      <c r="F4" s="28"/>
      <c r="G4" s="28"/>
      <c r="H4" s="28"/>
    </row>
    <row r="5" spans="1:1018" ht="21.95" customHeight="1">
      <c r="A5" s="18"/>
      <c r="B5" s="18"/>
      <c r="C5" s="18"/>
      <c r="D5" s="27"/>
      <c r="E5" s="28" t="s">
        <v>5</v>
      </c>
      <c r="F5" s="28"/>
      <c r="G5" s="28"/>
      <c r="H5" s="28"/>
    </row>
    <row r="6" spans="1:1018" ht="14.25" customHeight="1">
      <c r="A6" s="18" t="s">
        <v>6</v>
      </c>
      <c r="B6" s="19" t="s">
        <v>7</v>
      </c>
      <c r="C6" s="19" t="s">
        <v>8</v>
      </c>
      <c r="D6" s="18" t="s">
        <v>9</v>
      </c>
      <c r="E6" s="22" t="s">
        <v>10</v>
      </c>
      <c r="F6" s="22" t="s">
        <v>11</v>
      </c>
      <c r="G6" s="22" t="s">
        <v>12</v>
      </c>
      <c r="H6" s="22" t="s">
        <v>13</v>
      </c>
    </row>
    <row r="7" spans="1:1018" s="2" customFormat="1" ht="30.75" customHeight="1">
      <c r="A7" s="18"/>
      <c r="B7" s="19"/>
      <c r="C7" s="19"/>
      <c r="D7" s="18"/>
      <c r="E7" s="16" t="s">
        <v>14</v>
      </c>
      <c r="F7" s="10" t="s">
        <v>11</v>
      </c>
      <c r="G7" s="11" t="s">
        <v>12</v>
      </c>
      <c r="H7" s="11" t="s">
        <v>13</v>
      </c>
      <c r="ALZ7"/>
      <c r="AMA7"/>
      <c r="AMB7"/>
      <c r="AMC7"/>
      <c r="AMD7"/>
    </row>
    <row r="8" spans="1:1018" ht="14.25" customHeight="1">
      <c r="A8" s="29" t="s">
        <v>16</v>
      </c>
      <c r="B8" s="29"/>
      <c r="C8" s="29"/>
      <c r="D8" s="29" t="s">
        <v>17</v>
      </c>
      <c r="E8" s="30"/>
      <c r="F8" s="31"/>
      <c r="G8" s="32"/>
      <c r="H8" s="32">
        <f>SUBTOTAL(9,H9:H10)</f>
        <v>18598.86</v>
      </c>
    </row>
    <row r="9" spans="1:1018" ht="30">
      <c r="A9" s="12" t="s">
        <v>18</v>
      </c>
      <c r="B9" s="12" t="s">
        <v>19</v>
      </c>
      <c r="C9" s="12" t="s">
        <v>20</v>
      </c>
      <c r="D9" s="13" t="s">
        <v>21</v>
      </c>
      <c r="E9" s="12" t="s">
        <v>22</v>
      </c>
      <c r="F9" s="14">
        <v>120</v>
      </c>
      <c r="G9" s="15">
        <v>79.52</v>
      </c>
      <c r="H9" s="15">
        <f t="shared" ref="H9:H10" si="0">TRUNC(F9*G9,2)</f>
        <v>9542.4</v>
      </c>
    </row>
    <row r="10" spans="1:1018" ht="30">
      <c r="A10" s="12" t="s">
        <v>23</v>
      </c>
      <c r="B10" s="12" t="s">
        <v>24</v>
      </c>
      <c r="C10" s="12" t="s">
        <v>20</v>
      </c>
      <c r="D10" s="13" t="s">
        <v>25</v>
      </c>
      <c r="E10" s="12" t="s">
        <v>26</v>
      </c>
      <c r="F10" s="14">
        <v>2</v>
      </c>
      <c r="G10" s="15">
        <v>4528.2299999999996</v>
      </c>
      <c r="H10" s="15">
        <f t="shared" si="0"/>
        <v>9056.4599999999991</v>
      </c>
    </row>
    <row r="11" spans="1:1018" s="1" customFormat="1" ht="15.75">
      <c r="A11" s="29" t="s">
        <v>27</v>
      </c>
      <c r="B11" s="29"/>
      <c r="C11" s="29"/>
      <c r="D11" s="29" t="s">
        <v>28</v>
      </c>
      <c r="E11" s="30"/>
      <c r="F11" s="31"/>
      <c r="G11" s="32"/>
      <c r="H11" s="32">
        <f>SUBTOTAL(9,H12:H18)</f>
        <v>14637.78</v>
      </c>
      <c r="ALZ11"/>
      <c r="AMA11"/>
      <c r="AMB11"/>
      <c r="AMC11"/>
      <c r="AMD11"/>
    </row>
    <row r="12" spans="1:1018" s="1" customFormat="1">
      <c r="A12" s="12" t="s">
        <v>29</v>
      </c>
      <c r="B12" s="12" t="s">
        <v>30</v>
      </c>
      <c r="C12" s="12" t="s">
        <v>20</v>
      </c>
      <c r="D12" s="13" t="s">
        <v>31</v>
      </c>
      <c r="E12" s="12" t="s">
        <v>32</v>
      </c>
      <c r="F12" s="14">
        <v>3.6</v>
      </c>
      <c r="G12" s="15">
        <v>227.2</v>
      </c>
      <c r="H12" s="15">
        <f t="shared" ref="H12:H18" si="1">TRUNC(F12*G12,2)</f>
        <v>817.92</v>
      </c>
      <c r="ALZ12"/>
      <c r="AMA12"/>
      <c r="AMB12"/>
      <c r="AMC12"/>
      <c r="AMD12"/>
    </row>
    <row r="13" spans="1:1018" s="1" customFormat="1" ht="30">
      <c r="A13" s="12" t="s">
        <v>33</v>
      </c>
      <c r="B13" s="12" t="s">
        <v>34</v>
      </c>
      <c r="C13" s="12" t="s">
        <v>20</v>
      </c>
      <c r="D13" s="13" t="s">
        <v>35</v>
      </c>
      <c r="E13" s="12" t="s">
        <v>36</v>
      </c>
      <c r="F13" s="14">
        <v>12.3</v>
      </c>
      <c r="G13" s="15">
        <v>74.319999999999993</v>
      </c>
      <c r="H13" s="15">
        <f t="shared" si="1"/>
        <v>914.13</v>
      </c>
      <c r="ALZ13"/>
      <c r="AMA13"/>
      <c r="AMB13"/>
      <c r="AMC13"/>
      <c r="AMD13"/>
    </row>
    <row r="14" spans="1:1018" s="1" customFormat="1">
      <c r="A14" s="12" t="s">
        <v>37</v>
      </c>
      <c r="B14" s="12" t="s">
        <v>38</v>
      </c>
      <c r="C14" s="12" t="s">
        <v>20</v>
      </c>
      <c r="D14" s="13" t="s">
        <v>39</v>
      </c>
      <c r="E14" s="12" t="s">
        <v>32</v>
      </c>
      <c r="F14" s="14">
        <v>17</v>
      </c>
      <c r="G14" s="15">
        <v>20.85</v>
      </c>
      <c r="H14" s="15">
        <f t="shared" si="1"/>
        <v>354.45</v>
      </c>
      <c r="ALZ14"/>
      <c r="AMA14"/>
      <c r="AMB14"/>
      <c r="AMC14"/>
      <c r="AMD14"/>
    </row>
    <row r="15" spans="1:1018" s="1" customFormat="1" ht="45">
      <c r="A15" s="12" t="s">
        <v>40</v>
      </c>
      <c r="B15" s="12" t="s">
        <v>41</v>
      </c>
      <c r="C15" s="12" t="s">
        <v>42</v>
      </c>
      <c r="D15" s="13" t="s">
        <v>43</v>
      </c>
      <c r="E15" s="12" t="s">
        <v>44</v>
      </c>
      <c r="F15" s="14">
        <v>17</v>
      </c>
      <c r="G15" s="15">
        <v>24.36</v>
      </c>
      <c r="H15" s="15">
        <f t="shared" si="1"/>
        <v>414.12</v>
      </c>
      <c r="ALZ15"/>
      <c r="AMA15"/>
      <c r="AMB15"/>
      <c r="AMC15"/>
      <c r="AMD15"/>
    </row>
    <row r="16" spans="1:1018" s="1" customFormat="1" ht="45">
      <c r="A16" s="12" t="s">
        <v>45</v>
      </c>
      <c r="B16" s="12" t="s">
        <v>46</v>
      </c>
      <c r="C16" s="12" t="s">
        <v>20</v>
      </c>
      <c r="D16" s="13" t="s">
        <v>47</v>
      </c>
      <c r="E16" s="12" t="s">
        <v>32</v>
      </c>
      <c r="F16" s="14">
        <v>42.38</v>
      </c>
      <c r="G16" s="15">
        <v>9.27</v>
      </c>
      <c r="H16" s="15">
        <f t="shared" si="1"/>
        <v>392.86</v>
      </c>
      <c r="ALZ16"/>
      <c r="AMA16"/>
      <c r="AMB16"/>
      <c r="AMC16"/>
      <c r="AMD16"/>
    </row>
    <row r="17" spans="1:1018" s="1" customFormat="1" ht="45">
      <c r="A17" s="12" t="s">
        <v>48</v>
      </c>
      <c r="B17" s="12" t="s">
        <v>49</v>
      </c>
      <c r="C17" s="12" t="s">
        <v>42</v>
      </c>
      <c r="D17" s="13" t="s">
        <v>50</v>
      </c>
      <c r="E17" s="12" t="s">
        <v>22</v>
      </c>
      <c r="F17" s="14">
        <v>61</v>
      </c>
      <c r="G17" s="15">
        <v>123.98</v>
      </c>
      <c r="H17" s="15">
        <f t="shared" si="1"/>
        <v>7562.78</v>
      </c>
      <c r="ALZ17"/>
      <c r="AMA17"/>
      <c r="AMB17"/>
      <c r="AMC17"/>
      <c r="AMD17"/>
    </row>
    <row r="18" spans="1:1018" s="1" customFormat="1">
      <c r="A18" s="12" t="s">
        <v>51</v>
      </c>
      <c r="B18" s="12">
        <v>98459</v>
      </c>
      <c r="C18" s="12" t="s">
        <v>20</v>
      </c>
      <c r="D18" s="13" t="s">
        <v>52</v>
      </c>
      <c r="E18" s="12" t="s">
        <v>44</v>
      </c>
      <c r="F18" s="14">
        <v>41.92</v>
      </c>
      <c r="G18" s="15">
        <v>99.75</v>
      </c>
      <c r="H18" s="15">
        <f t="shared" si="1"/>
        <v>4181.5200000000004</v>
      </c>
      <c r="ALZ18"/>
      <c r="AMA18"/>
      <c r="AMB18"/>
      <c r="AMC18"/>
      <c r="AMD18"/>
    </row>
    <row r="19" spans="1:1018" s="1" customFormat="1" ht="15.75">
      <c r="A19" s="29" t="s">
        <v>53</v>
      </c>
      <c r="B19" s="29"/>
      <c r="C19" s="29"/>
      <c r="D19" s="29" t="s">
        <v>54</v>
      </c>
      <c r="E19" s="30"/>
      <c r="F19" s="31"/>
      <c r="G19" s="32"/>
      <c r="H19" s="32">
        <f>SUBTOTAL(9,H20:H27)</f>
        <v>10637.169999999998</v>
      </c>
      <c r="ALZ19"/>
      <c r="AMA19"/>
      <c r="AMB19"/>
      <c r="AMC19"/>
      <c r="AMD19"/>
    </row>
    <row r="20" spans="1:1018" s="1" customFormat="1" ht="30">
      <c r="A20" s="12" t="s">
        <v>55</v>
      </c>
      <c r="B20" s="12" t="s">
        <v>56</v>
      </c>
      <c r="C20" s="12" t="s">
        <v>20</v>
      </c>
      <c r="D20" s="13" t="s">
        <v>57</v>
      </c>
      <c r="E20" s="12" t="s">
        <v>36</v>
      </c>
      <c r="F20" s="14">
        <v>22.51</v>
      </c>
      <c r="G20" s="15">
        <v>69.599999999999994</v>
      </c>
      <c r="H20" s="15">
        <f>TRUNC(F20*G20,2)</f>
        <v>1566.69</v>
      </c>
      <c r="ALZ20"/>
      <c r="AMA20"/>
      <c r="AMB20"/>
      <c r="AMC20"/>
      <c r="AMD20"/>
    </row>
    <row r="21" spans="1:1018" s="1" customFormat="1" ht="30">
      <c r="A21" s="12" t="s">
        <v>58</v>
      </c>
      <c r="B21" s="12" t="s">
        <v>59</v>
      </c>
      <c r="C21" s="12" t="s">
        <v>20</v>
      </c>
      <c r="D21" s="13" t="s">
        <v>60</v>
      </c>
      <c r="E21" s="12" t="s">
        <v>36</v>
      </c>
      <c r="F21" s="14">
        <v>16.600000000000001</v>
      </c>
      <c r="G21" s="15">
        <v>54.98</v>
      </c>
      <c r="H21" s="15">
        <f>TRUNC(F21*G21,2)</f>
        <v>912.66</v>
      </c>
      <c r="ALZ21"/>
      <c r="AMA21"/>
      <c r="AMB21"/>
      <c r="AMC21"/>
      <c r="AMD21"/>
    </row>
    <row r="22" spans="1:1018" s="1" customFormat="1" ht="75">
      <c r="A22" s="12" t="s">
        <v>61</v>
      </c>
      <c r="B22" s="12" t="s">
        <v>62</v>
      </c>
      <c r="C22" s="12" t="s">
        <v>20</v>
      </c>
      <c r="D22" s="13" t="s">
        <v>63</v>
      </c>
      <c r="E22" s="12" t="s">
        <v>36</v>
      </c>
      <c r="F22" s="14">
        <v>5.62</v>
      </c>
      <c r="G22" s="15">
        <v>489.91</v>
      </c>
      <c r="H22" s="15">
        <f>TRUNC(F22*G22,2)</f>
        <v>2753.29</v>
      </c>
      <c r="ALZ22"/>
      <c r="AMA22"/>
      <c r="AMB22"/>
      <c r="AMC22"/>
      <c r="AMD22"/>
    </row>
    <row r="23" spans="1:1018" s="1" customFormat="1" ht="45">
      <c r="A23" s="12" t="s">
        <v>64</v>
      </c>
      <c r="B23" s="12" t="s">
        <v>65</v>
      </c>
      <c r="C23" s="12" t="s">
        <v>20</v>
      </c>
      <c r="D23" s="13" t="s">
        <v>66</v>
      </c>
      <c r="E23" s="12" t="s">
        <v>32</v>
      </c>
      <c r="F23" s="14">
        <v>17.309999999999999</v>
      </c>
      <c r="G23" s="15">
        <v>13.84</v>
      </c>
      <c r="H23" s="15">
        <f>TRUNC(F23*G23,2)</f>
        <v>239.57</v>
      </c>
      <c r="ALZ23"/>
      <c r="AMA23"/>
      <c r="AMB23"/>
      <c r="AMC23"/>
      <c r="AMD23"/>
    </row>
    <row r="24" spans="1:1018" s="1" customFormat="1" ht="60">
      <c r="A24" s="12" t="s">
        <v>67</v>
      </c>
      <c r="B24" s="12" t="s">
        <v>68</v>
      </c>
      <c r="C24" s="12" t="s">
        <v>20</v>
      </c>
      <c r="D24" s="13" t="s">
        <v>69</v>
      </c>
      <c r="E24" s="12" t="s">
        <v>32</v>
      </c>
      <c r="F24" s="14">
        <v>23</v>
      </c>
      <c r="G24" s="15">
        <v>75.209999999999994</v>
      </c>
      <c r="H24" s="15">
        <f t="shared" ref="H24:H27" si="2">TRUNC(F24*G24,2)</f>
        <v>1729.83</v>
      </c>
      <c r="ALZ24"/>
      <c r="AMA24"/>
      <c r="AMB24"/>
      <c r="AMC24"/>
      <c r="AMD24"/>
    </row>
    <row r="25" spans="1:1018" s="1" customFormat="1" ht="45">
      <c r="A25" s="12" t="s">
        <v>70</v>
      </c>
      <c r="B25" s="12" t="s">
        <v>71</v>
      </c>
      <c r="C25" s="12" t="s">
        <v>20</v>
      </c>
      <c r="D25" s="13" t="s">
        <v>72</v>
      </c>
      <c r="E25" s="12" t="s">
        <v>73</v>
      </c>
      <c r="F25" s="14">
        <v>206.9</v>
      </c>
      <c r="G25" s="15">
        <v>11.61</v>
      </c>
      <c r="H25" s="15">
        <f t="shared" si="2"/>
        <v>2402.1</v>
      </c>
      <c r="ALZ25"/>
      <c r="AMA25"/>
      <c r="AMB25"/>
      <c r="AMC25"/>
      <c r="AMD25"/>
    </row>
    <row r="26" spans="1:1018" s="1" customFormat="1" ht="30">
      <c r="A26" s="12" t="s">
        <v>74</v>
      </c>
      <c r="B26" s="12" t="s">
        <v>75</v>
      </c>
      <c r="C26" s="12" t="s">
        <v>20</v>
      </c>
      <c r="D26" s="13" t="s">
        <v>76</v>
      </c>
      <c r="E26" s="12" t="s">
        <v>73</v>
      </c>
      <c r="F26" s="14">
        <v>37.99</v>
      </c>
      <c r="G26" s="15">
        <v>14.83</v>
      </c>
      <c r="H26" s="15">
        <f>TRUNC(F26*G26,2)-0.01</f>
        <v>563.38</v>
      </c>
      <c r="ALZ26"/>
      <c r="AMA26"/>
      <c r="AMB26"/>
      <c r="AMC26"/>
      <c r="AMD26"/>
    </row>
    <row r="27" spans="1:1018" s="1" customFormat="1" ht="45">
      <c r="A27" s="12" t="s">
        <v>77</v>
      </c>
      <c r="B27" s="12" t="s">
        <v>78</v>
      </c>
      <c r="C27" s="12" t="s">
        <v>20</v>
      </c>
      <c r="D27" s="13" t="s">
        <v>79</v>
      </c>
      <c r="E27" s="12" t="s">
        <v>32</v>
      </c>
      <c r="F27" s="14">
        <v>15</v>
      </c>
      <c r="G27" s="15">
        <v>31.31</v>
      </c>
      <c r="H27" s="15">
        <f t="shared" si="2"/>
        <v>469.65</v>
      </c>
      <c r="ALZ27"/>
      <c r="AMA27"/>
      <c r="AMB27"/>
      <c r="AMC27"/>
      <c r="AMD27"/>
    </row>
    <row r="28" spans="1:1018" s="1" customFormat="1" ht="15.75">
      <c r="A28" s="29">
        <v>4</v>
      </c>
      <c r="B28" s="29"/>
      <c r="C28" s="29"/>
      <c r="D28" s="29" t="s">
        <v>80</v>
      </c>
      <c r="E28" s="30"/>
      <c r="F28" s="31"/>
      <c r="G28" s="32"/>
      <c r="H28" s="32">
        <f>SUM(H29:H39)</f>
        <v>12463.04</v>
      </c>
      <c r="ALZ28"/>
      <c r="AMA28"/>
      <c r="AMB28"/>
      <c r="AMC28"/>
      <c r="AMD28"/>
    </row>
    <row r="29" spans="1:1018" s="1" customFormat="1" ht="60">
      <c r="A29" s="12" t="s">
        <v>81</v>
      </c>
      <c r="B29" s="12" t="s">
        <v>82</v>
      </c>
      <c r="C29" s="12" t="s">
        <v>20</v>
      </c>
      <c r="D29" s="13" t="s">
        <v>83</v>
      </c>
      <c r="E29" s="12" t="s">
        <v>32</v>
      </c>
      <c r="F29" s="14">
        <v>61.45</v>
      </c>
      <c r="G29" s="15">
        <v>49.26</v>
      </c>
      <c r="H29" s="15">
        <f t="shared" ref="H29:H39" si="3">TRUNC(F29*G29,2)</f>
        <v>3027.02</v>
      </c>
      <c r="ALZ29"/>
      <c r="AMA29"/>
      <c r="AMB29"/>
      <c r="AMC29"/>
      <c r="AMD29"/>
    </row>
    <row r="30" spans="1:1018" s="1" customFormat="1" ht="60">
      <c r="A30" s="12" t="s">
        <v>84</v>
      </c>
      <c r="B30" s="12" t="s">
        <v>85</v>
      </c>
      <c r="C30" s="12" t="s">
        <v>20</v>
      </c>
      <c r="D30" s="13" t="s">
        <v>86</v>
      </c>
      <c r="E30" s="12" t="s">
        <v>32</v>
      </c>
      <c r="F30" s="14">
        <v>14.17</v>
      </c>
      <c r="G30" s="15">
        <v>133.41</v>
      </c>
      <c r="H30" s="15">
        <f t="shared" si="3"/>
        <v>1890.41</v>
      </c>
      <c r="ALZ30"/>
      <c r="AMA30"/>
      <c r="AMB30"/>
      <c r="AMC30"/>
      <c r="AMD30"/>
    </row>
    <row r="31" spans="1:1018" s="1" customFormat="1" ht="60">
      <c r="A31" s="12" t="s">
        <v>87</v>
      </c>
      <c r="B31" s="12" t="s">
        <v>90</v>
      </c>
      <c r="C31" s="12" t="s">
        <v>20</v>
      </c>
      <c r="D31" s="13" t="s">
        <v>91</v>
      </c>
      <c r="E31" s="12" t="s">
        <v>73</v>
      </c>
      <c r="F31" s="14">
        <v>237.24</v>
      </c>
      <c r="G31" s="15">
        <v>11.56</v>
      </c>
      <c r="H31" s="15">
        <f t="shared" si="3"/>
        <v>2742.49</v>
      </c>
      <c r="ALZ31"/>
      <c r="AMA31"/>
      <c r="AMB31"/>
      <c r="AMC31"/>
      <c r="AMD31"/>
    </row>
    <row r="32" spans="1:1018" s="1" customFormat="1" ht="60">
      <c r="A32" s="12" t="s">
        <v>89</v>
      </c>
      <c r="B32" s="12" t="s">
        <v>93</v>
      </c>
      <c r="C32" s="12" t="s">
        <v>20</v>
      </c>
      <c r="D32" s="13" t="s">
        <v>94</v>
      </c>
      <c r="E32" s="12" t="s">
        <v>73</v>
      </c>
      <c r="F32" s="14">
        <v>0</v>
      </c>
      <c r="G32" s="15">
        <v>9.6999999999999993</v>
      </c>
      <c r="H32" s="15">
        <f t="shared" si="3"/>
        <v>0</v>
      </c>
      <c r="ALZ32"/>
      <c r="AMA32"/>
      <c r="AMB32"/>
      <c r="AMC32"/>
      <c r="AMD32"/>
    </row>
    <row r="33" spans="1:1018" s="1" customFormat="1" ht="60">
      <c r="A33" s="12" t="s">
        <v>92</v>
      </c>
      <c r="B33" s="12" t="s">
        <v>96</v>
      </c>
      <c r="C33" s="12" t="s">
        <v>20</v>
      </c>
      <c r="D33" s="13" t="s">
        <v>97</v>
      </c>
      <c r="E33" s="12" t="s">
        <v>73</v>
      </c>
      <c r="F33" s="14">
        <v>0</v>
      </c>
      <c r="G33" s="15">
        <v>14.91</v>
      </c>
      <c r="H33" s="15">
        <f t="shared" si="3"/>
        <v>0</v>
      </c>
      <c r="ALZ33"/>
      <c r="AMA33"/>
      <c r="AMB33"/>
      <c r="AMC33"/>
      <c r="AMD33"/>
    </row>
    <row r="34" spans="1:1018" s="1" customFormat="1" ht="75">
      <c r="A34" s="12" t="s">
        <v>95</v>
      </c>
      <c r="B34" s="12" t="s">
        <v>62</v>
      </c>
      <c r="C34" s="12" t="s">
        <v>20</v>
      </c>
      <c r="D34" s="13" t="s">
        <v>63</v>
      </c>
      <c r="E34" s="12" t="s">
        <v>36</v>
      </c>
      <c r="F34" s="14">
        <v>6.56</v>
      </c>
      <c r="G34" s="15">
        <v>489.91</v>
      </c>
      <c r="H34" s="15">
        <f t="shared" si="3"/>
        <v>3213.8</v>
      </c>
      <c r="ALZ34"/>
      <c r="AMA34"/>
      <c r="AMB34"/>
      <c r="AMC34"/>
      <c r="AMD34"/>
    </row>
    <row r="35" spans="1:1018" s="1" customFormat="1" ht="60">
      <c r="A35" s="12" t="s">
        <v>98</v>
      </c>
      <c r="B35" s="12">
        <v>92760</v>
      </c>
      <c r="C35" s="12" t="s">
        <v>20</v>
      </c>
      <c r="D35" s="13" t="s">
        <v>88</v>
      </c>
      <c r="E35" s="12" t="s">
        <v>73</v>
      </c>
      <c r="F35" s="14">
        <v>7.06</v>
      </c>
      <c r="G35" s="15">
        <v>16.29</v>
      </c>
      <c r="H35" s="15">
        <f t="shared" ref="H35" si="4">TRUNC(F35*G35,2)</f>
        <v>115</v>
      </c>
      <c r="ALZ35"/>
      <c r="AMA35"/>
      <c r="AMB35"/>
      <c r="AMC35"/>
      <c r="AMD35"/>
    </row>
    <row r="36" spans="1:1018" s="1" customFormat="1" ht="60">
      <c r="A36" s="12" t="s">
        <v>99</v>
      </c>
      <c r="B36" s="12">
        <v>92769</v>
      </c>
      <c r="C36" s="12" t="s">
        <v>20</v>
      </c>
      <c r="D36" s="13" t="s">
        <v>100</v>
      </c>
      <c r="E36" s="12" t="s">
        <v>73</v>
      </c>
      <c r="F36" s="14">
        <v>45.77</v>
      </c>
      <c r="G36" s="15">
        <v>15.41</v>
      </c>
      <c r="H36" s="15">
        <f t="shared" si="3"/>
        <v>705.31</v>
      </c>
      <c r="ALZ36"/>
      <c r="AMA36"/>
      <c r="AMB36"/>
      <c r="AMC36"/>
      <c r="AMD36"/>
    </row>
    <row r="37" spans="1:1018" s="1" customFormat="1" ht="60">
      <c r="A37" s="12" t="s">
        <v>101</v>
      </c>
      <c r="B37" s="12">
        <v>92770</v>
      </c>
      <c r="C37" s="12" t="s">
        <v>20</v>
      </c>
      <c r="D37" s="13" t="s">
        <v>102</v>
      </c>
      <c r="E37" s="12" t="s">
        <v>73</v>
      </c>
      <c r="F37" s="14">
        <v>10.9</v>
      </c>
      <c r="G37" s="15">
        <v>15.12</v>
      </c>
      <c r="H37" s="15">
        <f t="shared" si="3"/>
        <v>164.8</v>
      </c>
      <c r="ALZ37"/>
      <c r="AMA37"/>
      <c r="AMB37"/>
      <c r="AMC37"/>
      <c r="AMD37"/>
    </row>
    <row r="38" spans="1:1018" s="1" customFormat="1" ht="60">
      <c r="A38" s="12" t="s">
        <v>103</v>
      </c>
      <c r="B38" s="12">
        <v>92768</v>
      </c>
      <c r="C38" s="12" t="s">
        <v>20</v>
      </c>
      <c r="D38" s="13" t="s">
        <v>104</v>
      </c>
      <c r="E38" s="12" t="s">
        <v>73</v>
      </c>
      <c r="F38" s="14">
        <v>12.84</v>
      </c>
      <c r="G38" s="15">
        <v>15.41</v>
      </c>
      <c r="H38" s="15">
        <f t="shared" si="3"/>
        <v>197.86</v>
      </c>
      <c r="ALZ38"/>
      <c r="AMA38"/>
      <c r="AMB38"/>
      <c r="AMC38"/>
      <c r="AMD38"/>
    </row>
    <row r="39" spans="1:1018" s="1" customFormat="1" ht="60">
      <c r="A39" s="12" t="s">
        <v>105</v>
      </c>
      <c r="B39" s="12">
        <v>92526</v>
      </c>
      <c r="C39" s="12" t="s">
        <v>20</v>
      </c>
      <c r="D39" s="13" t="s">
        <v>106</v>
      </c>
      <c r="E39" s="12" t="s">
        <v>44</v>
      </c>
      <c r="F39" s="14">
        <v>15.48</v>
      </c>
      <c r="G39" s="15">
        <v>26.25</v>
      </c>
      <c r="H39" s="15">
        <f t="shared" si="3"/>
        <v>406.35</v>
      </c>
      <c r="ALZ39"/>
      <c r="AMA39"/>
      <c r="AMB39"/>
      <c r="AMC39"/>
      <c r="AMD39"/>
    </row>
    <row r="40" spans="1:1018" s="1" customFormat="1" ht="15.75">
      <c r="A40" s="29">
        <v>5</v>
      </c>
      <c r="B40" s="29"/>
      <c r="C40" s="29"/>
      <c r="D40" s="29" t="s">
        <v>107</v>
      </c>
      <c r="E40" s="30"/>
      <c r="F40" s="31"/>
      <c r="G40" s="32"/>
      <c r="H40" s="32">
        <f>SUM(H41:H43)</f>
        <v>7521.8399999999992</v>
      </c>
      <c r="ALZ40"/>
      <c r="AMA40"/>
      <c r="AMB40"/>
      <c r="AMC40"/>
      <c r="AMD40"/>
    </row>
    <row r="41" spans="1:1018" s="1" customFormat="1" ht="75">
      <c r="A41" s="12" t="s">
        <v>108</v>
      </c>
      <c r="B41" s="12" t="s">
        <v>109</v>
      </c>
      <c r="C41" s="12" t="s">
        <v>20</v>
      </c>
      <c r="D41" s="13" t="s">
        <v>110</v>
      </c>
      <c r="E41" s="12" t="s">
        <v>32</v>
      </c>
      <c r="F41" s="14">
        <v>99.92</v>
      </c>
      <c r="G41" s="15">
        <v>60.54</v>
      </c>
      <c r="H41" s="15">
        <f t="shared" ref="H41:H43" si="5">TRUNC(F41*G41,2)</f>
        <v>6049.15</v>
      </c>
      <c r="ALZ41"/>
      <c r="AMA41"/>
      <c r="AMB41"/>
      <c r="AMC41"/>
      <c r="AMD41"/>
    </row>
    <row r="42" spans="1:1018" s="1" customFormat="1" ht="30">
      <c r="A42" s="12" t="s">
        <v>111</v>
      </c>
      <c r="B42" s="12" t="s">
        <v>112</v>
      </c>
      <c r="C42" s="12" t="s">
        <v>20</v>
      </c>
      <c r="D42" s="13" t="s">
        <v>113</v>
      </c>
      <c r="E42" s="12" t="s">
        <v>114</v>
      </c>
      <c r="F42" s="14">
        <v>12.11</v>
      </c>
      <c r="G42" s="15">
        <v>59</v>
      </c>
      <c r="H42" s="15">
        <f t="shared" si="5"/>
        <v>714.49</v>
      </c>
      <c r="ALZ42"/>
      <c r="AMA42"/>
      <c r="AMB42"/>
      <c r="AMC42"/>
      <c r="AMD42"/>
    </row>
    <row r="43" spans="1:1018" s="1" customFormat="1" ht="30">
      <c r="A43" s="12" t="s">
        <v>115</v>
      </c>
      <c r="B43" s="12" t="s">
        <v>116</v>
      </c>
      <c r="C43" s="12" t="s">
        <v>20</v>
      </c>
      <c r="D43" s="13" t="s">
        <v>117</v>
      </c>
      <c r="E43" s="12" t="s">
        <v>114</v>
      </c>
      <c r="F43" s="14">
        <v>12.11</v>
      </c>
      <c r="G43" s="15">
        <v>62.61</v>
      </c>
      <c r="H43" s="15">
        <f t="shared" si="5"/>
        <v>758.2</v>
      </c>
      <c r="ALZ43"/>
      <c r="AMA43"/>
      <c r="AMB43"/>
      <c r="AMC43"/>
      <c r="AMD43"/>
    </row>
    <row r="44" spans="1:1018" s="1" customFormat="1" ht="15.75">
      <c r="A44" s="29">
        <v>6</v>
      </c>
      <c r="B44" s="29"/>
      <c r="C44" s="29"/>
      <c r="D44" s="29" t="s">
        <v>118</v>
      </c>
      <c r="E44" s="30"/>
      <c r="F44" s="31"/>
      <c r="G44" s="32"/>
      <c r="H44" s="32">
        <f>SUM(H45:H52)</f>
        <v>20593.14</v>
      </c>
      <c r="ALZ44"/>
      <c r="AMA44"/>
      <c r="AMB44"/>
      <c r="AMC44"/>
      <c r="AMD44"/>
    </row>
    <row r="45" spans="1:1018" s="1" customFormat="1" ht="60">
      <c r="A45" s="12" t="s">
        <v>119</v>
      </c>
      <c r="B45" s="12" t="s">
        <v>120</v>
      </c>
      <c r="C45" s="12" t="s">
        <v>20</v>
      </c>
      <c r="D45" s="13" t="s">
        <v>121</v>
      </c>
      <c r="E45" s="12" t="s">
        <v>32</v>
      </c>
      <c r="F45" s="14">
        <v>216.26000000000002</v>
      </c>
      <c r="G45" s="15">
        <v>5.17</v>
      </c>
      <c r="H45" s="15">
        <f>TRUNC(F45*G45,2)-0.01</f>
        <v>1118.05</v>
      </c>
      <c r="ALZ45"/>
      <c r="AMA45"/>
      <c r="AMB45"/>
      <c r="AMC45"/>
      <c r="AMD45"/>
    </row>
    <row r="46" spans="1:1018" s="1" customFormat="1" ht="90">
      <c r="A46" s="12" t="s">
        <v>122</v>
      </c>
      <c r="B46" s="12" t="s">
        <v>123</v>
      </c>
      <c r="C46" s="12" t="s">
        <v>20</v>
      </c>
      <c r="D46" s="13" t="s">
        <v>124</v>
      </c>
      <c r="E46" s="12" t="s">
        <v>32</v>
      </c>
      <c r="F46" s="14">
        <v>216.26000000000002</v>
      </c>
      <c r="G46" s="15">
        <v>30.15</v>
      </c>
      <c r="H46" s="15">
        <f t="shared" ref="H46:H52" si="6">TRUNC(F46*G46,2)</f>
        <v>6520.23</v>
      </c>
      <c r="ALZ46"/>
      <c r="AMA46"/>
      <c r="AMB46"/>
      <c r="AMC46"/>
      <c r="AMD46"/>
    </row>
    <row r="47" spans="1:1018" s="1" customFormat="1" ht="90">
      <c r="A47" s="12" t="s">
        <v>125</v>
      </c>
      <c r="B47" s="12" t="s">
        <v>126</v>
      </c>
      <c r="C47" s="12" t="s">
        <v>20</v>
      </c>
      <c r="D47" s="13" t="s">
        <v>127</v>
      </c>
      <c r="E47" s="12" t="s">
        <v>32</v>
      </c>
      <c r="F47" s="14">
        <v>216.26000000000002</v>
      </c>
      <c r="G47" s="15">
        <v>36.22</v>
      </c>
      <c r="H47" s="15">
        <f>TRUNC(F47*G47,2)-0.01</f>
        <v>7832.92</v>
      </c>
      <c r="ALZ47"/>
      <c r="AMA47"/>
      <c r="AMB47"/>
      <c r="AMC47"/>
      <c r="AMD47"/>
    </row>
    <row r="48" spans="1:1018" s="1" customFormat="1" ht="30">
      <c r="A48" s="12" t="s">
        <v>128</v>
      </c>
      <c r="B48" s="12" t="s">
        <v>129</v>
      </c>
      <c r="C48" s="12" t="s">
        <v>20</v>
      </c>
      <c r="D48" s="13" t="s">
        <v>130</v>
      </c>
      <c r="E48" s="12" t="s">
        <v>32</v>
      </c>
      <c r="F48" s="14">
        <v>167.66</v>
      </c>
      <c r="G48" s="15">
        <v>15.62</v>
      </c>
      <c r="H48" s="15">
        <f t="shared" si="6"/>
        <v>2618.84</v>
      </c>
      <c r="ALZ48"/>
      <c r="AMA48"/>
      <c r="AMB48"/>
      <c r="AMC48"/>
      <c r="AMD48"/>
    </row>
    <row r="49" spans="1:1018" s="1" customFormat="1" ht="30">
      <c r="A49" s="12" t="s">
        <v>131</v>
      </c>
      <c r="B49" s="12" t="s">
        <v>132</v>
      </c>
      <c r="C49" s="12" t="s">
        <v>20</v>
      </c>
      <c r="D49" s="13" t="s">
        <v>133</v>
      </c>
      <c r="E49" s="12" t="s">
        <v>32</v>
      </c>
      <c r="F49" s="14">
        <v>190.18</v>
      </c>
      <c r="G49" s="15">
        <v>9.07</v>
      </c>
      <c r="H49" s="15">
        <f>TRUNC(F49*G49,2)-0.01</f>
        <v>1724.92</v>
      </c>
      <c r="ALZ49"/>
      <c r="AMA49"/>
      <c r="AMB49"/>
      <c r="AMC49"/>
      <c r="AMD49"/>
    </row>
    <row r="50" spans="1:1018" s="1" customFormat="1" ht="60">
      <c r="A50" s="12" t="s">
        <v>134</v>
      </c>
      <c r="B50" s="12" t="s">
        <v>135</v>
      </c>
      <c r="C50" s="12" t="s">
        <v>20</v>
      </c>
      <c r="D50" s="13" t="s">
        <v>136</v>
      </c>
      <c r="E50" s="12" t="s">
        <v>32</v>
      </c>
      <c r="F50" s="14">
        <v>0</v>
      </c>
      <c r="G50" s="15">
        <v>11.21</v>
      </c>
      <c r="H50" s="15">
        <f t="shared" si="6"/>
        <v>0</v>
      </c>
      <c r="ALZ50"/>
      <c r="AMA50"/>
      <c r="AMB50"/>
      <c r="AMC50"/>
      <c r="AMD50"/>
    </row>
    <row r="51" spans="1:1018" s="1" customFormat="1" ht="30">
      <c r="A51" s="12" t="s">
        <v>137</v>
      </c>
      <c r="B51" s="12" t="s">
        <v>138</v>
      </c>
      <c r="C51" s="12" t="s">
        <v>20</v>
      </c>
      <c r="D51" s="13" t="s">
        <v>139</v>
      </c>
      <c r="E51" s="12" t="s">
        <v>32</v>
      </c>
      <c r="F51" s="14">
        <v>180.58</v>
      </c>
      <c r="G51" s="15">
        <v>1.43</v>
      </c>
      <c r="H51" s="15">
        <f t="shared" si="6"/>
        <v>258.22000000000003</v>
      </c>
      <c r="ALZ51"/>
      <c r="AMA51"/>
      <c r="AMB51"/>
      <c r="AMC51"/>
      <c r="AMD51"/>
    </row>
    <row r="52" spans="1:1018" s="1" customFormat="1" ht="90">
      <c r="A52" s="12" t="s">
        <v>140</v>
      </c>
      <c r="B52" s="12" t="s">
        <v>141</v>
      </c>
      <c r="C52" s="12" t="s">
        <v>20</v>
      </c>
      <c r="D52" s="13" t="s">
        <v>142</v>
      </c>
      <c r="E52" s="12" t="s">
        <v>32</v>
      </c>
      <c r="F52" s="14">
        <v>11.74</v>
      </c>
      <c r="G52" s="15">
        <v>44.29</v>
      </c>
      <c r="H52" s="15">
        <f t="shared" si="6"/>
        <v>519.96</v>
      </c>
      <c r="ALZ52"/>
      <c r="AMA52"/>
      <c r="AMB52"/>
      <c r="AMC52"/>
      <c r="AMD52"/>
    </row>
    <row r="53" spans="1:1018" s="1" customFormat="1" ht="15.75">
      <c r="A53" s="29">
        <v>7</v>
      </c>
      <c r="B53" s="29"/>
      <c r="C53" s="29"/>
      <c r="D53" s="29" t="s">
        <v>143</v>
      </c>
      <c r="E53" s="30"/>
      <c r="F53" s="31"/>
      <c r="G53" s="32"/>
      <c r="H53" s="32">
        <f>SUM(H54,H57,H60,H70)</f>
        <v>92250.419999999984</v>
      </c>
      <c r="ALZ53"/>
      <c r="AMA53"/>
      <c r="AMB53"/>
      <c r="AMC53"/>
      <c r="AMD53"/>
    </row>
    <row r="54" spans="1:1018" s="1" customFormat="1" ht="15.75">
      <c r="A54" s="29" t="s">
        <v>144</v>
      </c>
      <c r="B54" s="29"/>
      <c r="C54" s="29"/>
      <c r="D54" s="29" t="s">
        <v>145</v>
      </c>
      <c r="E54" s="30"/>
      <c r="F54" s="31"/>
      <c r="G54" s="32"/>
      <c r="H54" s="32">
        <f>SUM(H55:H56)</f>
        <v>71775.61</v>
      </c>
      <c r="ALZ54"/>
      <c r="AMA54"/>
      <c r="AMB54"/>
      <c r="AMC54"/>
      <c r="AMD54"/>
    </row>
    <row r="55" spans="1:1018" s="1" customFormat="1" ht="45">
      <c r="A55" s="12" t="s">
        <v>146</v>
      </c>
      <c r="B55" s="12" t="s">
        <v>147</v>
      </c>
      <c r="C55" s="12" t="s">
        <v>42</v>
      </c>
      <c r="D55" s="13" t="s">
        <v>148</v>
      </c>
      <c r="E55" s="12" t="s">
        <v>44</v>
      </c>
      <c r="F55" s="14">
        <v>127.94</v>
      </c>
      <c r="G55" s="15">
        <v>419.48</v>
      </c>
      <c r="H55" s="15">
        <f>TRUNC(F55*G55,2)</f>
        <v>53668.27</v>
      </c>
      <c r="ALZ55"/>
      <c r="AMA55"/>
      <c r="AMB55"/>
      <c r="AMC55"/>
      <c r="AMD55"/>
    </row>
    <row r="56" spans="1:1018" s="1" customFormat="1" ht="45">
      <c r="A56" s="12" t="s">
        <v>149</v>
      </c>
      <c r="B56" s="12" t="s">
        <v>150</v>
      </c>
      <c r="C56" s="12" t="s">
        <v>42</v>
      </c>
      <c r="D56" s="13" t="s">
        <v>151</v>
      </c>
      <c r="E56" s="12" t="s">
        <v>44</v>
      </c>
      <c r="F56" s="14">
        <v>127.94</v>
      </c>
      <c r="G56" s="15">
        <v>141.53</v>
      </c>
      <c r="H56" s="15">
        <f>TRUNC(F56*G56,2)</f>
        <v>18107.34</v>
      </c>
      <c r="ALZ56"/>
      <c r="AMA56"/>
      <c r="AMB56"/>
      <c r="AMC56"/>
      <c r="AMD56"/>
    </row>
    <row r="57" spans="1:1018" s="1" customFormat="1" ht="15.75">
      <c r="A57" s="29" t="s">
        <v>152</v>
      </c>
      <c r="B57" s="29"/>
      <c r="C57" s="29"/>
      <c r="D57" s="29" t="s">
        <v>153</v>
      </c>
      <c r="E57" s="30"/>
      <c r="F57" s="31"/>
      <c r="G57" s="32"/>
      <c r="H57" s="32">
        <f>SUM(H58:H59)</f>
        <v>3191.8999999999996</v>
      </c>
      <c r="ALZ57"/>
      <c r="AMA57"/>
      <c r="AMB57"/>
      <c r="AMC57"/>
      <c r="AMD57"/>
    </row>
    <row r="58" spans="1:1018" s="1" customFormat="1" ht="45">
      <c r="A58" s="12" t="s">
        <v>154</v>
      </c>
      <c r="B58" s="12" t="s">
        <v>155</v>
      </c>
      <c r="C58" s="12" t="s">
        <v>42</v>
      </c>
      <c r="D58" s="13" t="s">
        <v>156</v>
      </c>
      <c r="E58" s="12" t="s">
        <v>44</v>
      </c>
      <c r="F58" s="14">
        <v>17.72</v>
      </c>
      <c r="G58" s="15">
        <v>111.53</v>
      </c>
      <c r="H58" s="15">
        <f>TRUNC(F58*G58,2)</f>
        <v>1976.31</v>
      </c>
      <c r="ALZ58"/>
      <c r="AMA58"/>
      <c r="AMB58"/>
      <c r="AMC58"/>
      <c r="AMD58"/>
    </row>
    <row r="59" spans="1:1018" s="1" customFormat="1" ht="30">
      <c r="A59" s="12" t="s">
        <v>157</v>
      </c>
      <c r="B59" s="12" t="s">
        <v>158</v>
      </c>
      <c r="C59" s="12" t="s">
        <v>20</v>
      </c>
      <c r="D59" s="13" t="s">
        <v>159</v>
      </c>
      <c r="E59" s="12" t="s">
        <v>32</v>
      </c>
      <c r="F59" s="14">
        <v>17.72</v>
      </c>
      <c r="G59" s="15">
        <v>68.599999999999994</v>
      </c>
      <c r="H59" s="15">
        <f>TRUNC(F59*G59,2)</f>
        <v>1215.5899999999999</v>
      </c>
      <c r="ALZ59"/>
      <c r="AMA59"/>
      <c r="AMB59"/>
      <c r="AMC59"/>
      <c r="AMD59"/>
    </row>
    <row r="60" spans="1:1018" s="1" customFormat="1" ht="15.75">
      <c r="A60" s="29" t="s">
        <v>160</v>
      </c>
      <c r="B60" s="29"/>
      <c r="C60" s="29"/>
      <c r="D60" s="29" t="s">
        <v>161</v>
      </c>
      <c r="E60" s="30"/>
      <c r="F60" s="31"/>
      <c r="G60" s="32"/>
      <c r="H60" s="32">
        <f>SUBTOTAL(9,H61:H69)</f>
        <v>15012.04</v>
      </c>
      <c r="ALZ60"/>
      <c r="AMA60"/>
      <c r="AMB60"/>
      <c r="AMC60"/>
      <c r="AMD60"/>
    </row>
    <row r="61" spans="1:1018" s="1" customFormat="1" ht="45">
      <c r="A61" s="12" t="s">
        <v>162</v>
      </c>
      <c r="B61" s="12" t="s">
        <v>150</v>
      </c>
      <c r="C61" s="12" t="s">
        <v>42</v>
      </c>
      <c r="D61" s="13" t="s">
        <v>151</v>
      </c>
      <c r="E61" s="12" t="s">
        <v>44</v>
      </c>
      <c r="F61" s="14">
        <v>33.5</v>
      </c>
      <c r="G61" s="15">
        <v>141.53</v>
      </c>
      <c r="H61" s="15">
        <v>4741.25</v>
      </c>
      <c r="ALZ61"/>
      <c r="AMA61"/>
      <c r="AMB61"/>
      <c r="AMC61"/>
      <c r="AMD61"/>
    </row>
    <row r="62" spans="1:1018" s="1" customFormat="1" ht="30">
      <c r="A62" s="12" t="s">
        <v>163</v>
      </c>
      <c r="B62" s="12" t="s">
        <v>164</v>
      </c>
      <c r="C62" s="12" t="s">
        <v>42</v>
      </c>
      <c r="D62" s="13" t="s">
        <v>165</v>
      </c>
      <c r="E62" s="12" t="s">
        <v>114</v>
      </c>
      <c r="F62" s="14">
        <v>42.96</v>
      </c>
      <c r="G62" s="15">
        <v>12.41</v>
      </c>
      <c r="H62" s="15">
        <v>533.13</v>
      </c>
      <c r="ALZ62"/>
      <c r="AMA62"/>
      <c r="AMB62"/>
      <c r="AMC62"/>
      <c r="AMD62"/>
    </row>
    <row r="63" spans="1:1018" s="1" customFormat="1" ht="45">
      <c r="A63" s="12" t="s">
        <v>166</v>
      </c>
      <c r="B63" s="12" t="s">
        <v>167</v>
      </c>
      <c r="C63" s="12" t="s">
        <v>20</v>
      </c>
      <c r="D63" s="13" t="s">
        <v>168</v>
      </c>
      <c r="E63" s="12" t="s">
        <v>114</v>
      </c>
      <c r="F63" s="14">
        <v>9.24</v>
      </c>
      <c r="G63" s="15">
        <v>141.09</v>
      </c>
      <c r="H63" s="15">
        <v>1303.67</v>
      </c>
      <c r="ALZ63"/>
      <c r="AMA63"/>
      <c r="AMB63"/>
      <c r="AMC63"/>
      <c r="AMD63"/>
    </row>
    <row r="64" spans="1:1018" s="1" customFormat="1" ht="45">
      <c r="A64" s="12" t="s">
        <v>169</v>
      </c>
      <c r="B64" s="12" t="s">
        <v>170</v>
      </c>
      <c r="C64" s="12" t="s">
        <v>20</v>
      </c>
      <c r="D64" s="13" t="s">
        <v>171</v>
      </c>
      <c r="E64" s="12" t="s">
        <v>114</v>
      </c>
      <c r="F64" s="14">
        <v>73.900000000000006</v>
      </c>
      <c r="G64" s="15">
        <v>86.26</v>
      </c>
      <c r="H64" s="15">
        <v>6374.61</v>
      </c>
      <c r="ALZ64"/>
      <c r="AMA64"/>
      <c r="AMB64"/>
      <c r="AMC64"/>
      <c r="AMD64"/>
    </row>
    <row r="65" spans="1:1018" s="1" customFormat="1" ht="60">
      <c r="A65" s="12" t="s">
        <v>172</v>
      </c>
      <c r="B65" s="12" t="s">
        <v>173</v>
      </c>
      <c r="C65" s="12" t="s">
        <v>20</v>
      </c>
      <c r="D65" s="13" t="s">
        <v>174</v>
      </c>
      <c r="E65" s="12" t="s">
        <v>114</v>
      </c>
      <c r="F65" s="14">
        <v>22.11</v>
      </c>
      <c r="G65" s="15">
        <v>63.08</v>
      </c>
      <c r="H65" s="15">
        <v>1394.69</v>
      </c>
      <c r="ALZ65"/>
      <c r="AMA65"/>
      <c r="AMB65"/>
      <c r="AMC65"/>
      <c r="AMD65"/>
    </row>
    <row r="66" spans="1:1018" s="1" customFormat="1" ht="45">
      <c r="A66" s="12" t="s">
        <v>175</v>
      </c>
      <c r="B66" s="12" t="s">
        <v>176</v>
      </c>
      <c r="C66" s="12" t="s">
        <v>20</v>
      </c>
      <c r="D66" s="13" t="s">
        <v>177</v>
      </c>
      <c r="E66" s="12" t="s">
        <v>32</v>
      </c>
      <c r="F66" s="14">
        <v>51.56</v>
      </c>
      <c r="G66" s="15">
        <v>11.63</v>
      </c>
      <c r="H66" s="15">
        <v>599.64</v>
      </c>
      <c r="ALZ66"/>
      <c r="AMA66"/>
      <c r="AMB66"/>
      <c r="AMC66"/>
      <c r="AMD66"/>
    </row>
    <row r="67" spans="1:1018" s="1" customFormat="1" ht="30">
      <c r="A67" s="12" t="s">
        <v>178</v>
      </c>
      <c r="B67" s="12" t="s">
        <v>59</v>
      </c>
      <c r="C67" s="12" t="s">
        <v>20</v>
      </c>
      <c r="D67" s="13" t="s">
        <v>60</v>
      </c>
      <c r="E67" s="12" t="s">
        <v>36</v>
      </c>
      <c r="F67" s="14">
        <v>0.11</v>
      </c>
      <c r="G67" s="15">
        <v>54.98</v>
      </c>
      <c r="H67" s="15">
        <v>6.04</v>
      </c>
      <c r="ALZ67"/>
      <c r="AMA67"/>
      <c r="AMB67"/>
      <c r="AMC67"/>
      <c r="AMD67"/>
    </row>
    <row r="68" spans="1:1018" s="1" customFormat="1" ht="45">
      <c r="A68" s="12" t="s">
        <v>179</v>
      </c>
      <c r="B68" s="12" t="s">
        <v>180</v>
      </c>
      <c r="C68" s="12" t="s">
        <v>20</v>
      </c>
      <c r="D68" s="13" t="s">
        <v>181</v>
      </c>
      <c r="E68" s="12" t="s">
        <v>36</v>
      </c>
      <c r="F68" s="14">
        <v>0.11</v>
      </c>
      <c r="G68" s="15">
        <v>394.65</v>
      </c>
      <c r="H68" s="15">
        <v>43.41</v>
      </c>
      <c r="ALZ68"/>
      <c r="AMA68"/>
      <c r="AMB68"/>
      <c r="AMC68"/>
      <c r="AMD68"/>
    </row>
    <row r="69" spans="1:1018" s="1" customFormat="1" ht="45">
      <c r="A69" s="12" t="s">
        <v>182</v>
      </c>
      <c r="B69" s="12" t="s">
        <v>183</v>
      </c>
      <c r="C69" s="12" t="s">
        <v>20</v>
      </c>
      <c r="D69" s="13" t="s">
        <v>184</v>
      </c>
      <c r="E69" s="12" t="s">
        <v>36</v>
      </c>
      <c r="F69" s="14">
        <v>0.11</v>
      </c>
      <c r="G69" s="15">
        <v>141.84</v>
      </c>
      <c r="H69" s="15">
        <v>15.6</v>
      </c>
      <c r="ALZ69"/>
      <c r="AMA69"/>
      <c r="AMB69"/>
      <c r="AMC69"/>
      <c r="AMD69"/>
    </row>
    <row r="70" spans="1:1018" s="1" customFormat="1" ht="15.75">
      <c r="A70" s="29" t="s">
        <v>185</v>
      </c>
      <c r="B70" s="29"/>
      <c r="C70" s="29"/>
      <c r="D70" s="29" t="s">
        <v>186</v>
      </c>
      <c r="E70" s="30"/>
      <c r="F70" s="31"/>
      <c r="G70" s="32"/>
      <c r="H70" s="32">
        <f>SUBTOTAL(9,H71:H74)</f>
        <v>2270.8700000000003</v>
      </c>
      <c r="ALZ70"/>
      <c r="AMA70"/>
      <c r="AMB70"/>
      <c r="AMC70"/>
      <c r="AMD70"/>
    </row>
    <row r="71" spans="1:1018" s="1" customFormat="1" ht="45">
      <c r="A71" s="12" t="s">
        <v>187</v>
      </c>
      <c r="B71" s="12" t="s">
        <v>188</v>
      </c>
      <c r="C71" s="12" t="s">
        <v>20</v>
      </c>
      <c r="D71" s="13" t="s">
        <v>189</v>
      </c>
      <c r="E71" s="12" t="s">
        <v>114</v>
      </c>
      <c r="F71" s="14">
        <v>17.34</v>
      </c>
      <c r="G71" s="15">
        <v>51.81</v>
      </c>
      <c r="H71" s="15">
        <f t="shared" ref="H71:H74" si="7">TRUNC(F71*G71,2)</f>
        <v>898.38</v>
      </c>
      <c r="ALZ71"/>
      <c r="AMA71"/>
      <c r="AMB71"/>
      <c r="AMC71"/>
      <c r="AMD71"/>
    </row>
    <row r="72" spans="1:1018" s="1" customFormat="1" ht="75">
      <c r="A72" s="12" t="s">
        <v>190</v>
      </c>
      <c r="B72" s="12" t="s">
        <v>191</v>
      </c>
      <c r="C72" s="12" t="s">
        <v>20</v>
      </c>
      <c r="D72" s="13" t="s">
        <v>192</v>
      </c>
      <c r="E72" s="12" t="s">
        <v>114</v>
      </c>
      <c r="F72" s="14">
        <v>28.88</v>
      </c>
      <c r="G72" s="15">
        <v>35.729999999999997</v>
      </c>
      <c r="H72" s="15">
        <f t="shared" si="7"/>
        <v>1031.8800000000001</v>
      </c>
      <c r="ALZ72"/>
      <c r="AMA72"/>
      <c r="AMB72"/>
      <c r="AMC72"/>
      <c r="AMD72"/>
    </row>
    <row r="73" spans="1:1018" s="1" customFormat="1" ht="30">
      <c r="A73" s="12" t="s">
        <v>193</v>
      </c>
      <c r="B73" s="12" t="s">
        <v>194</v>
      </c>
      <c r="C73" s="12" t="s">
        <v>20</v>
      </c>
      <c r="D73" s="13" t="s">
        <v>195</v>
      </c>
      <c r="E73" s="12" t="s">
        <v>196</v>
      </c>
      <c r="F73" s="14">
        <v>2</v>
      </c>
      <c r="G73" s="15">
        <v>80.680000000000007</v>
      </c>
      <c r="H73" s="15">
        <f t="shared" si="7"/>
        <v>161.36000000000001</v>
      </c>
      <c r="ALZ73"/>
      <c r="AMA73"/>
      <c r="AMB73"/>
      <c r="AMC73"/>
      <c r="AMD73"/>
    </row>
    <row r="74" spans="1:1018" s="1" customFormat="1" ht="45">
      <c r="A74" s="12" t="s">
        <v>197</v>
      </c>
      <c r="B74" s="12" t="s">
        <v>198</v>
      </c>
      <c r="C74" s="12" t="s">
        <v>20</v>
      </c>
      <c r="D74" s="13" t="s">
        <v>199</v>
      </c>
      <c r="E74" s="12" t="s">
        <v>114</v>
      </c>
      <c r="F74" s="14">
        <v>5.92</v>
      </c>
      <c r="G74" s="15">
        <v>30.28</v>
      </c>
      <c r="H74" s="15">
        <f t="shared" si="7"/>
        <v>179.25</v>
      </c>
      <c r="ALZ74"/>
      <c r="AMA74"/>
      <c r="AMB74"/>
      <c r="AMC74"/>
      <c r="AMD74"/>
    </row>
    <row r="75" spans="1:1018" s="1" customFormat="1" ht="15.75">
      <c r="A75" s="29" t="s">
        <v>200</v>
      </c>
      <c r="B75" s="29"/>
      <c r="C75" s="29"/>
      <c r="D75" s="29" t="s">
        <v>201</v>
      </c>
      <c r="E75" s="30"/>
      <c r="F75" s="31"/>
      <c r="G75" s="32"/>
      <c r="H75" s="32">
        <f>SUBTOTAL(9,H76:H81)</f>
        <v>1071.75</v>
      </c>
      <c r="ALZ75"/>
      <c r="AMA75"/>
      <c r="AMB75"/>
      <c r="AMC75"/>
      <c r="AMD75"/>
    </row>
    <row r="76" spans="1:1018" s="1" customFormat="1" ht="45">
      <c r="A76" s="12" t="s">
        <v>202</v>
      </c>
      <c r="B76" s="12" t="s">
        <v>203</v>
      </c>
      <c r="C76" s="12" t="s">
        <v>20</v>
      </c>
      <c r="D76" s="13" t="s">
        <v>204</v>
      </c>
      <c r="E76" s="12" t="s">
        <v>196</v>
      </c>
      <c r="F76" s="14">
        <v>1</v>
      </c>
      <c r="G76" s="15">
        <v>161.88999999999999</v>
      </c>
      <c r="H76" s="15">
        <v>161.88999999999999</v>
      </c>
      <c r="ALZ76"/>
      <c r="AMA76"/>
      <c r="AMB76"/>
      <c r="AMC76"/>
      <c r="AMD76"/>
    </row>
    <row r="77" spans="1:1018" s="1" customFormat="1" ht="45">
      <c r="A77" s="12" t="s">
        <v>205</v>
      </c>
      <c r="B77" s="12" t="s">
        <v>206</v>
      </c>
      <c r="C77" s="12" t="s">
        <v>20</v>
      </c>
      <c r="D77" s="13" t="s">
        <v>207</v>
      </c>
      <c r="E77" s="12" t="s">
        <v>196</v>
      </c>
      <c r="F77" s="14">
        <v>1</v>
      </c>
      <c r="G77" s="15">
        <v>202.69</v>
      </c>
      <c r="H77" s="15">
        <v>202.69</v>
      </c>
      <c r="ALZ77"/>
      <c r="AMA77"/>
      <c r="AMB77"/>
      <c r="AMC77"/>
      <c r="AMD77"/>
    </row>
    <row r="78" spans="1:1018" s="1" customFormat="1" ht="45">
      <c r="A78" s="12" t="s">
        <v>208</v>
      </c>
      <c r="B78" s="12" t="s">
        <v>209</v>
      </c>
      <c r="C78" s="12" t="s">
        <v>20</v>
      </c>
      <c r="D78" s="13" t="s">
        <v>210</v>
      </c>
      <c r="E78" s="12" t="s">
        <v>196</v>
      </c>
      <c r="F78" s="14">
        <v>1</v>
      </c>
      <c r="G78" s="15">
        <v>73.31</v>
      </c>
      <c r="H78" s="15">
        <v>73.31</v>
      </c>
      <c r="ALZ78"/>
      <c r="AMA78"/>
      <c r="AMB78"/>
      <c r="AMC78"/>
      <c r="AMD78"/>
    </row>
    <row r="79" spans="1:1018" s="1" customFormat="1" ht="30">
      <c r="A79" s="12" t="s">
        <v>211</v>
      </c>
      <c r="B79" s="12" t="s">
        <v>212</v>
      </c>
      <c r="C79" s="12" t="s">
        <v>20</v>
      </c>
      <c r="D79" s="13" t="s">
        <v>213</v>
      </c>
      <c r="E79" s="12" t="s">
        <v>32</v>
      </c>
      <c r="F79" s="14">
        <v>1</v>
      </c>
      <c r="G79" s="15">
        <v>590.35</v>
      </c>
      <c r="H79" s="15">
        <v>590.35</v>
      </c>
      <c r="ALZ79"/>
      <c r="AMA79"/>
      <c r="AMB79"/>
      <c r="AMC79"/>
      <c r="AMD79"/>
    </row>
    <row r="80" spans="1:1018" s="1" customFormat="1" ht="30">
      <c r="A80" s="12" t="s">
        <v>214</v>
      </c>
      <c r="B80" s="12" t="s">
        <v>215</v>
      </c>
      <c r="C80" s="12" t="s">
        <v>20</v>
      </c>
      <c r="D80" s="13" t="s">
        <v>216</v>
      </c>
      <c r="E80" s="12" t="s">
        <v>196</v>
      </c>
      <c r="F80" s="14">
        <v>1</v>
      </c>
      <c r="G80" s="15">
        <v>23.57</v>
      </c>
      <c r="H80" s="15">
        <v>23.57</v>
      </c>
      <c r="ALZ80"/>
      <c r="AMA80"/>
      <c r="AMB80"/>
      <c r="AMC80"/>
      <c r="AMD80"/>
    </row>
    <row r="81" spans="1:1018" s="1" customFormat="1" ht="30">
      <c r="A81" s="12" t="s">
        <v>217</v>
      </c>
      <c r="B81" s="12" t="s">
        <v>218</v>
      </c>
      <c r="C81" s="12" t="s">
        <v>20</v>
      </c>
      <c r="D81" s="13" t="s">
        <v>219</v>
      </c>
      <c r="E81" s="12" t="s">
        <v>196</v>
      </c>
      <c r="F81" s="14">
        <v>1</v>
      </c>
      <c r="G81" s="15">
        <v>19.940000000000001</v>
      </c>
      <c r="H81" s="15">
        <v>19.940000000000001</v>
      </c>
      <c r="ALZ81"/>
      <c r="AMA81"/>
      <c r="AMB81"/>
      <c r="AMC81"/>
      <c r="AMD81"/>
    </row>
    <row r="82" spans="1:1018" s="1" customFormat="1" ht="15.75">
      <c r="A82" s="29" t="s">
        <v>220</v>
      </c>
      <c r="B82" s="29"/>
      <c r="C82" s="29"/>
      <c r="D82" s="29" t="s">
        <v>221</v>
      </c>
      <c r="E82" s="30"/>
      <c r="F82" s="31"/>
      <c r="G82" s="32"/>
      <c r="H82" s="32">
        <f>SUBTOTAL(9,H83:H89)</f>
        <v>16909.25</v>
      </c>
      <c r="ALZ82"/>
      <c r="AMA82"/>
      <c r="AMB82"/>
      <c r="AMC82"/>
      <c r="AMD82"/>
    </row>
    <row r="83" spans="1:1018" s="1" customFormat="1" ht="75">
      <c r="A83" s="12" t="s">
        <v>222</v>
      </c>
      <c r="B83" s="12" t="s">
        <v>223</v>
      </c>
      <c r="C83" s="12" t="s">
        <v>20</v>
      </c>
      <c r="D83" s="13" t="s">
        <v>224</v>
      </c>
      <c r="E83" s="12" t="s">
        <v>196</v>
      </c>
      <c r="F83" s="14">
        <v>0</v>
      </c>
      <c r="G83" s="15">
        <v>515.55999999999995</v>
      </c>
      <c r="H83" s="15">
        <f>TRUNC(F83*G83,2)</f>
        <v>0</v>
      </c>
      <c r="ALZ83"/>
      <c r="AMA83"/>
      <c r="AMB83"/>
      <c r="AMC83"/>
      <c r="AMD83"/>
    </row>
    <row r="84" spans="1:1018" s="1" customFormat="1" ht="75">
      <c r="A84" s="12" t="s">
        <v>225</v>
      </c>
      <c r="B84" s="12" t="s">
        <v>226</v>
      </c>
      <c r="C84" s="12" t="s">
        <v>20</v>
      </c>
      <c r="D84" s="13" t="s">
        <v>227</v>
      </c>
      <c r="E84" s="12" t="s">
        <v>32</v>
      </c>
      <c r="F84" s="14">
        <v>4.84</v>
      </c>
      <c r="G84" s="15">
        <v>446.4</v>
      </c>
      <c r="H84" s="15">
        <f t="shared" ref="H84:H89" si="8">TRUNC(F84*G84,2)</f>
        <v>2160.5700000000002</v>
      </c>
      <c r="ALZ84"/>
      <c r="AMA84"/>
      <c r="AMB84"/>
      <c r="AMC84"/>
      <c r="AMD84"/>
    </row>
    <row r="85" spans="1:1018" s="1" customFormat="1" ht="75">
      <c r="A85" s="12" t="s">
        <v>228</v>
      </c>
      <c r="B85" s="12" t="s">
        <v>229</v>
      </c>
      <c r="C85" s="12" t="s">
        <v>20</v>
      </c>
      <c r="D85" s="13" t="s">
        <v>230</v>
      </c>
      <c r="E85" s="12" t="s">
        <v>196</v>
      </c>
      <c r="F85" s="14">
        <v>0</v>
      </c>
      <c r="G85" s="15">
        <v>486.48</v>
      </c>
      <c r="H85" s="15">
        <f t="shared" si="8"/>
        <v>0</v>
      </c>
      <c r="ALZ85"/>
      <c r="AMA85"/>
      <c r="AMB85"/>
      <c r="AMC85"/>
      <c r="AMD85"/>
    </row>
    <row r="86" spans="1:1018" s="1" customFormat="1" ht="45">
      <c r="A86" s="12" t="s">
        <v>231</v>
      </c>
      <c r="B86" s="12" t="s">
        <v>232</v>
      </c>
      <c r="C86" s="12" t="s">
        <v>20</v>
      </c>
      <c r="D86" s="13" t="s">
        <v>233</v>
      </c>
      <c r="E86" s="12" t="s">
        <v>32</v>
      </c>
      <c r="F86" s="14">
        <v>4.67</v>
      </c>
      <c r="G86" s="15">
        <v>239.36</v>
      </c>
      <c r="H86" s="15">
        <f t="shared" si="8"/>
        <v>1117.81</v>
      </c>
      <c r="ALZ86"/>
      <c r="AMA86"/>
      <c r="AMB86"/>
      <c r="AMC86"/>
      <c r="AMD86"/>
    </row>
    <row r="87" spans="1:1018" s="1" customFormat="1" ht="60">
      <c r="A87" s="12" t="s">
        <v>234</v>
      </c>
      <c r="B87" s="12" t="s">
        <v>235</v>
      </c>
      <c r="C87" s="12" t="s">
        <v>20</v>
      </c>
      <c r="D87" s="13" t="s">
        <v>236</v>
      </c>
      <c r="E87" s="12" t="s">
        <v>32</v>
      </c>
      <c r="F87" s="14">
        <v>0.55000000000000004</v>
      </c>
      <c r="G87" s="15">
        <v>351.46</v>
      </c>
      <c r="H87" s="15">
        <f t="shared" si="8"/>
        <v>193.3</v>
      </c>
      <c r="ALZ87"/>
      <c r="AMA87"/>
      <c r="AMB87"/>
      <c r="AMC87"/>
      <c r="AMD87"/>
    </row>
    <row r="88" spans="1:1018" s="1" customFormat="1" ht="30">
      <c r="A88" s="12" t="s">
        <v>237</v>
      </c>
      <c r="B88" s="12" t="s">
        <v>238</v>
      </c>
      <c r="C88" s="12" t="s">
        <v>42</v>
      </c>
      <c r="D88" s="13" t="s">
        <v>239</v>
      </c>
      <c r="E88" s="12" t="s">
        <v>44</v>
      </c>
      <c r="F88" s="14">
        <v>33</v>
      </c>
      <c r="G88" s="15">
        <v>353.24</v>
      </c>
      <c r="H88" s="15">
        <f>TRUNC(F88*G88,2)-0.01</f>
        <v>11656.91</v>
      </c>
      <c r="I88" s="9"/>
      <c r="J88" s="8"/>
      <c r="ALZ88"/>
      <c r="AMA88"/>
      <c r="AMB88"/>
      <c r="AMC88"/>
      <c r="AMD88"/>
    </row>
    <row r="89" spans="1:1018" s="1" customFormat="1" ht="45">
      <c r="A89" s="12" t="s">
        <v>240</v>
      </c>
      <c r="B89" s="12">
        <v>91338</v>
      </c>
      <c r="C89" s="12" t="s">
        <v>20</v>
      </c>
      <c r="D89" s="13" t="s">
        <v>241</v>
      </c>
      <c r="E89" s="12" t="s">
        <v>44</v>
      </c>
      <c r="F89" s="14">
        <v>3.15</v>
      </c>
      <c r="G89" s="15">
        <v>565.29</v>
      </c>
      <c r="H89" s="15">
        <f t="shared" si="8"/>
        <v>1780.66</v>
      </c>
      <c r="ALZ89"/>
      <c r="AMA89"/>
      <c r="AMB89"/>
      <c r="AMC89"/>
      <c r="AMD89"/>
    </row>
    <row r="90" spans="1:1018" s="1" customFormat="1" ht="15.75">
      <c r="A90" s="29" t="s">
        <v>242</v>
      </c>
      <c r="B90" s="29"/>
      <c r="C90" s="29"/>
      <c r="D90" s="29" t="s">
        <v>243</v>
      </c>
      <c r="E90" s="30"/>
      <c r="F90" s="31"/>
      <c r="G90" s="32"/>
      <c r="H90" s="32">
        <f>SUBTOTAL(9,H91:H95)</f>
        <v>1707.9199999999998</v>
      </c>
      <c r="ALZ90"/>
      <c r="AMA90"/>
      <c r="AMB90"/>
      <c r="AMC90"/>
      <c r="AMD90"/>
    </row>
    <row r="91" spans="1:1018" s="1" customFormat="1" ht="60">
      <c r="A91" s="12" t="s">
        <v>244</v>
      </c>
      <c r="B91" s="12" t="s">
        <v>245</v>
      </c>
      <c r="C91" s="12" t="s">
        <v>20</v>
      </c>
      <c r="D91" s="13" t="s">
        <v>246</v>
      </c>
      <c r="E91" s="12" t="s">
        <v>196</v>
      </c>
      <c r="F91" s="14">
        <v>6</v>
      </c>
      <c r="G91" s="15">
        <v>90.14</v>
      </c>
      <c r="H91" s="15">
        <f t="shared" ref="H91:H95" si="9">TRUNC(F91*G91,2)</f>
        <v>540.84</v>
      </c>
      <c r="ALZ91"/>
      <c r="AMA91"/>
      <c r="AMB91"/>
      <c r="AMC91"/>
      <c r="AMD91"/>
    </row>
    <row r="92" spans="1:1018" s="1" customFormat="1" ht="105">
      <c r="A92" s="12" t="s">
        <v>247</v>
      </c>
      <c r="B92" s="12" t="s">
        <v>248</v>
      </c>
      <c r="C92" s="12" t="s">
        <v>20</v>
      </c>
      <c r="D92" s="13" t="s">
        <v>249</v>
      </c>
      <c r="E92" s="12" t="s">
        <v>196</v>
      </c>
      <c r="F92" s="14">
        <v>1</v>
      </c>
      <c r="G92" s="15">
        <v>822.82</v>
      </c>
      <c r="H92" s="15">
        <f t="shared" si="9"/>
        <v>822.82</v>
      </c>
      <c r="ALZ92"/>
      <c r="AMA92"/>
      <c r="AMB92"/>
      <c r="AMC92"/>
      <c r="AMD92"/>
    </row>
    <row r="93" spans="1:1018" s="1" customFormat="1" ht="45">
      <c r="A93" s="12" t="s">
        <v>250</v>
      </c>
      <c r="B93" s="12" t="s">
        <v>251</v>
      </c>
      <c r="C93" s="12" t="s">
        <v>20</v>
      </c>
      <c r="D93" s="13" t="s">
        <v>252</v>
      </c>
      <c r="E93" s="12" t="s">
        <v>196</v>
      </c>
      <c r="F93" s="14">
        <v>1</v>
      </c>
      <c r="G93" s="15">
        <v>8.32</v>
      </c>
      <c r="H93" s="15">
        <f t="shared" si="9"/>
        <v>8.32</v>
      </c>
      <c r="ALZ93"/>
      <c r="AMA93"/>
      <c r="AMB93"/>
      <c r="AMC93"/>
      <c r="AMD93"/>
    </row>
    <row r="94" spans="1:1018" s="1" customFormat="1" ht="75">
      <c r="A94" s="12" t="s">
        <v>253</v>
      </c>
      <c r="B94" s="12" t="s">
        <v>254</v>
      </c>
      <c r="C94" s="12" t="s">
        <v>20</v>
      </c>
      <c r="D94" s="13" t="s">
        <v>255</v>
      </c>
      <c r="E94" s="12" t="s">
        <v>196</v>
      </c>
      <c r="F94" s="14">
        <v>2</v>
      </c>
      <c r="G94" s="15">
        <v>157.82</v>
      </c>
      <c r="H94" s="15">
        <f t="shared" si="9"/>
        <v>315.64</v>
      </c>
      <c r="ALZ94"/>
      <c r="AMA94"/>
      <c r="AMB94"/>
      <c r="AMC94"/>
      <c r="AMD94"/>
    </row>
    <row r="95" spans="1:1018" s="1" customFormat="1" ht="30">
      <c r="A95" s="12" t="s">
        <v>256</v>
      </c>
      <c r="B95" s="12" t="s">
        <v>257</v>
      </c>
      <c r="C95" s="12" t="s">
        <v>20</v>
      </c>
      <c r="D95" s="13" t="s">
        <v>258</v>
      </c>
      <c r="E95" s="12" t="s">
        <v>196</v>
      </c>
      <c r="F95" s="14">
        <v>1</v>
      </c>
      <c r="G95" s="15">
        <v>20.3</v>
      </c>
      <c r="H95" s="15">
        <f t="shared" si="9"/>
        <v>20.3</v>
      </c>
      <c r="ALZ95"/>
      <c r="AMA95"/>
      <c r="AMB95"/>
      <c r="AMC95"/>
      <c r="AMD95"/>
    </row>
    <row r="96" spans="1:1018" s="1" customFormat="1" ht="15.75">
      <c r="A96" s="29" t="s">
        <v>259</v>
      </c>
      <c r="B96" s="29"/>
      <c r="C96" s="29"/>
      <c r="D96" s="29" t="s">
        <v>260</v>
      </c>
      <c r="E96" s="30"/>
      <c r="F96" s="31"/>
      <c r="G96" s="32"/>
      <c r="H96" s="32">
        <f>SUBTOTAL(9,H97:H99)</f>
        <v>1898.2399999999998</v>
      </c>
      <c r="ALZ96"/>
      <c r="AMA96"/>
      <c r="AMB96"/>
      <c r="AMC96"/>
      <c r="AMD96"/>
    </row>
    <row r="97" spans="1:1018" s="1" customFormat="1" ht="75">
      <c r="A97" s="12" t="s">
        <v>261</v>
      </c>
      <c r="B97" s="12" t="s">
        <v>262</v>
      </c>
      <c r="C97" s="12" t="s">
        <v>20</v>
      </c>
      <c r="D97" s="13" t="s">
        <v>263</v>
      </c>
      <c r="E97" s="12" t="s">
        <v>32</v>
      </c>
      <c r="F97" s="14">
        <v>17.72</v>
      </c>
      <c r="G97" s="15">
        <v>31.71</v>
      </c>
      <c r="H97" s="15">
        <f t="shared" ref="H97:H99" si="10">TRUNC(F97*G97,2)</f>
        <v>561.9</v>
      </c>
      <c r="ALZ97"/>
      <c r="AMA97"/>
      <c r="AMB97"/>
      <c r="AMC97"/>
      <c r="AMD97"/>
    </row>
    <row r="98" spans="1:1018" s="1" customFormat="1" ht="45">
      <c r="A98" s="12" t="s">
        <v>264</v>
      </c>
      <c r="B98" s="12" t="s">
        <v>265</v>
      </c>
      <c r="C98" s="12" t="s">
        <v>20</v>
      </c>
      <c r="D98" s="13" t="s">
        <v>266</v>
      </c>
      <c r="E98" s="12" t="s">
        <v>32</v>
      </c>
      <c r="F98" s="14">
        <v>17.72</v>
      </c>
      <c r="G98" s="15">
        <v>60.99</v>
      </c>
      <c r="H98" s="15">
        <f t="shared" si="10"/>
        <v>1080.74</v>
      </c>
      <c r="ALZ98"/>
      <c r="AMA98"/>
      <c r="AMB98"/>
      <c r="AMC98"/>
      <c r="AMD98"/>
    </row>
    <row r="99" spans="1:1018" s="1" customFormat="1" ht="45">
      <c r="A99" s="12" t="s">
        <v>267</v>
      </c>
      <c r="B99" s="12" t="s">
        <v>268</v>
      </c>
      <c r="C99" s="12" t="s">
        <v>20</v>
      </c>
      <c r="D99" s="13" t="s">
        <v>269</v>
      </c>
      <c r="E99" s="12" t="s">
        <v>114</v>
      </c>
      <c r="F99" s="14">
        <v>23.3</v>
      </c>
      <c r="G99" s="15">
        <v>10.97</v>
      </c>
      <c r="H99" s="15">
        <f t="shared" si="10"/>
        <v>255.6</v>
      </c>
      <c r="ALZ99"/>
      <c r="AMA99"/>
      <c r="AMB99"/>
      <c r="AMC99"/>
      <c r="AMD99"/>
    </row>
    <row r="100" spans="1:1018" s="1" customFormat="1" ht="15.75">
      <c r="A100" s="33" t="s">
        <v>270</v>
      </c>
      <c r="B100" s="33"/>
      <c r="C100" s="33"/>
      <c r="D100" s="33" t="s">
        <v>271</v>
      </c>
      <c r="E100" s="34"/>
      <c r="F100" s="35"/>
      <c r="G100" s="36"/>
      <c r="H100" s="32">
        <f>SUBTOTAL(9,H101:H113)</f>
        <v>9854.7900000000009</v>
      </c>
      <c r="ALZ100"/>
      <c r="AMA100"/>
      <c r="AMB100"/>
      <c r="AMC100"/>
      <c r="AMD100"/>
    </row>
    <row r="101" spans="1:1018" s="1" customFormat="1" ht="30">
      <c r="A101" s="12" t="s">
        <v>272</v>
      </c>
      <c r="B101" s="12" t="s">
        <v>273</v>
      </c>
      <c r="C101" s="12" t="s">
        <v>42</v>
      </c>
      <c r="D101" s="13" t="s">
        <v>274</v>
      </c>
      <c r="E101" s="12" t="s">
        <v>14</v>
      </c>
      <c r="F101" s="14">
        <v>6</v>
      </c>
      <c r="G101" s="15">
        <v>163.65</v>
      </c>
      <c r="H101" s="15">
        <f t="shared" ref="H101:H113" si="11">TRUNC(F101*G101,2)</f>
        <v>981.9</v>
      </c>
      <c r="ALZ101"/>
      <c r="AMA101"/>
      <c r="AMB101"/>
      <c r="AMC101"/>
      <c r="AMD101"/>
    </row>
    <row r="102" spans="1:1018" s="1" customFormat="1" ht="30">
      <c r="A102" s="12" t="s">
        <v>275</v>
      </c>
      <c r="B102" s="12" t="s">
        <v>276</v>
      </c>
      <c r="C102" s="12" t="s">
        <v>42</v>
      </c>
      <c r="D102" s="13" t="s">
        <v>277</v>
      </c>
      <c r="E102" s="12" t="s">
        <v>14</v>
      </c>
      <c r="F102" s="14">
        <v>10</v>
      </c>
      <c r="G102" s="15">
        <v>124.9</v>
      </c>
      <c r="H102" s="15">
        <f t="shared" si="11"/>
        <v>1249</v>
      </c>
      <c r="ALZ102"/>
      <c r="AMA102"/>
      <c r="AMB102"/>
      <c r="AMC102"/>
      <c r="AMD102"/>
    </row>
    <row r="103" spans="1:1018" s="1" customFormat="1" ht="30">
      <c r="A103" s="12" t="s">
        <v>278</v>
      </c>
      <c r="B103" s="12" t="s">
        <v>279</v>
      </c>
      <c r="C103" s="12" t="s">
        <v>42</v>
      </c>
      <c r="D103" s="13" t="s">
        <v>280</v>
      </c>
      <c r="E103" s="12" t="s">
        <v>14</v>
      </c>
      <c r="F103" s="14">
        <v>12</v>
      </c>
      <c r="G103" s="15">
        <v>71.89</v>
      </c>
      <c r="H103" s="15">
        <f t="shared" si="11"/>
        <v>862.68</v>
      </c>
      <c r="ALZ103"/>
      <c r="AMA103"/>
      <c r="AMB103"/>
      <c r="AMC103"/>
      <c r="AMD103"/>
    </row>
    <row r="104" spans="1:1018" s="1" customFormat="1" ht="30">
      <c r="A104" s="12" t="s">
        <v>281</v>
      </c>
      <c r="B104" s="12" t="s">
        <v>282</v>
      </c>
      <c r="C104" s="12" t="s">
        <v>42</v>
      </c>
      <c r="D104" s="13" t="s">
        <v>283</v>
      </c>
      <c r="E104" s="12" t="s">
        <v>284</v>
      </c>
      <c r="F104" s="14">
        <v>32</v>
      </c>
      <c r="G104" s="15">
        <v>76.59</v>
      </c>
      <c r="H104" s="15">
        <f t="shared" si="11"/>
        <v>2450.88</v>
      </c>
      <c r="ALZ104"/>
      <c r="AMA104"/>
      <c r="AMB104"/>
      <c r="AMC104"/>
      <c r="AMD104"/>
    </row>
    <row r="105" spans="1:1018" s="1" customFormat="1" ht="60">
      <c r="A105" s="12" t="s">
        <v>285</v>
      </c>
      <c r="B105" s="12" t="s">
        <v>286</v>
      </c>
      <c r="C105" s="12" t="s">
        <v>20</v>
      </c>
      <c r="D105" s="13" t="s">
        <v>287</v>
      </c>
      <c r="E105" s="12" t="s">
        <v>196</v>
      </c>
      <c r="F105" s="14">
        <v>1</v>
      </c>
      <c r="G105" s="15">
        <v>306.39</v>
      </c>
      <c r="H105" s="15">
        <f t="shared" si="11"/>
        <v>306.39</v>
      </c>
      <c r="ALZ105"/>
      <c r="AMA105"/>
      <c r="AMB105"/>
      <c r="AMC105"/>
      <c r="AMD105"/>
    </row>
    <row r="106" spans="1:1018" s="1" customFormat="1" ht="45">
      <c r="A106" s="12" t="s">
        <v>288</v>
      </c>
      <c r="B106" s="12" t="s">
        <v>289</v>
      </c>
      <c r="C106" s="12" t="s">
        <v>20</v>
      </c>
      <c r="D106" s="13" t="s">
        <v>290</v>
      </c>
      <c r="E106" s="12" t="s">
        <v>196</v>
      </c>
      <c r="F106" s="14">
        <v>1</v>
      </c>
      <c r="G106" s="15">
        <v>260.25</v>
      </c>
      <c r="H106" s="15">
        <f t="shared" si="11"/>
        <v>260.25</v>
      </c>
      <c r="ALZ106"/>
      <c r="AMA106"/>
      <c r="AMB106"/>
      <c r="AMC106"/>
      <c r="AMD106"/>
    </row>
    <row r="107" spans="1:1018" s="1" customFormat="1" ht="30">
      <c r="A107" s="12" t="s">
        <v>291</v>
      </c>
      <c r="B107" s="12" t="s">
        <v>292</v>
      </c>
      <c r="C107" s="12" t="s">
        <v>20</v>
      </c>
      <c r="D107" s="13" t="s">
        <v>293</v>
      </c>
      <c r="E107" s="12" t="s">
        <v>196</v>
      </c>
      <c r="F107" s="14">
        <v>5</v>
      </c>
      <c r="G107" s="15">
        <v>42.72</v>
      </c>
      <c r="H107" s="15">
        <f t="shared" si="11"/>
        <v>213.6</v>
      </c>
      <c r="ALZ107"/>
      <c r="AMA107"/>
      <c r="AMB107"/>
      <c r="AMC107"/>
      <c r="AMD107"/>
    </row>
    <row r="108" spans="1:1018" s="1" customFormat="1" ht="30">
      <c r="A108" s="12" t="s">
        <v>294</v>
      </c>
      <c r="B108" s="12" t="s">
        <v>295</v>
      </c>
      <c r="C108" s="12" t="s">
        <v>20</v>
      </c>
      <c r="D108" s="13" t="s">
        <v>296</v>
      </c>
      <c r="E108" s="12" t="s">
        <v>196</v>
      </c>
      <c r="F108" s="14">
        <v>5</v>
      </c>
      <c r="G108" s="15">
        <v>8.57</v>
      </c>
      <c r="H108" s="15">
        <f t="shared" si="11"/>
        <v>42.85</v>
      </c>
      <c r="ALZ108"/>
      <c r="AMA108"/>
      <c r="AMB108"/>
      <c r="AMC108"/>
      <c r="AMD108"/>
    </row>
    <row r="109" spans="1:1018" s="1" customFormat="1" ht="30">
      <c r="A109" s="12" t="s">
        <v>297</v>
      </c>
      <c r="B109" s="12" t="s">
        <v>298</v>
      </c>
      <c r="C109" s="12" t="s">
        <v>42</v>
      </c>
      <c r="D109" s="13" t="s">
        <v>299</v>
      </c>
      <c r="E109" s="12" t="s">
        <v>196</v>
      </c>
      <c r="F109" s="14">
        <v>3</v>
      </c>
      <c r="G109" s="15">
        <v>59.06</v>
      </c>
      <c r="H109" s="15">
        <f t="shared" si="11"/>
        <v>177.18</v>
      </c>
      <c r="ALZ109"/>
      <c r="AMA109"/>
      <c r="AMB109"/>
      <c r="AMC109"/>
      <c r="AMD109"/>
    </row>
    <row r="110" spans="1:1018" s="1" customFormat="1" ht="45">
      <c r="A110" s="12" t="s">
        <v>300</v>
      </c>
      <c r="B110" s="12" t="s">
        <v>301</v>
      </c>
      <c r="C110" s="12" t="s">
        <v>20</v>
      </c>
      <c r="D110" s="13" t="s">
        <v>302</v>
      </c>
      <c r="E110" s="12" t="s">
        <v>196</v>
      </c>
      <c r="F110" s="14">
        <v>2</v>
      </c>
      <c r="G110" s="15">
        <v>21.35</v>
      </c>
      <c r="H110" s="15">
        <f t="shared" si="11"/>
        <v>42.7</v>
      </c>
      <c r="ALZ110"/>
      <c r="AMA110"/>
      <c r="AMB110"/>
      <c r="AMC110"/>
      <c r="AMD110"/>
    </row>
    <row r="111" spans="1:1018" s="1" customFormat="1" ht="30">
      <c r="A111" s="12" t="s">
        <v>303</v>
      </c>
      <c r="B111" s="12" t="s">
        <v>304</v>
      </c>
      <c r="C111" s="12" t="s">
        <v>42</v>
      </c>
      <c r="D111" s="13" t="s">
        <v>305</v>
      </c>
      <c r="E111" s="12" t="s">
        <v>14</v>
      </c>
      <c r="F111" s="14">
        <v>8</v>
      </c>
      <c r="G111" s="15">
        <v>85.59</v>
      </c>
      <c r="H111" s="15">
        <f t="shared" si="11"/>
        <v>684.72</v>
      </c>
      <c r="ALZ111"/>
      <c r="AMA111"/>
      <c r="AMB111"/>
      <c r="AMC111"/>
      <c r="AMD111"/>
    </row>
    <row r="112" spans="1:1018" s="3" customFormat="1" ht="30">
      <c r="A112" s="12" t="s">
        <v>306</v>
      </c>
      <c r="B112" s="12" t="s">
        <v>369</v>
      </c>
      <c r="C112" s="12" t="s">
        <v>42</v>
      </c>
      <c r="D112" s="13" t="s">
        <v>370</v>
      </c>
      <c r="E112" s="12" t="s">
        <v>14</v>
      </c>
      <c r="F112" s="14">
        <v>8</v>
      </c>
      <c r="G112" s="15">
        <v>109.08</v>
      </c>
      <c r="H112" s="15">
        <f t="shared" si="11"/>
        <v>872.64</v>
      </c>
      <c r="ALZ112" s="4"/>
      <c r="AMA112" s="4"/>
      <c r="AMB112" s="4"/>
      <c r="AMC112" s="4"/>
      <c r="AMD112" s="4"/>
    </row>
    <row r="113" spans="1:1018" s="1" customFormat="1" ht="45">
      <c r="A113" s="12" t="s">
        <v>307</v>
      </c>
      <c r="B113" s="12">
        <v>91931</v>
      </c>
      <c r="C113" s="12" t="s">
        <v>20</v>
      </c>
      <c r="D113" s="13" t="s">
        <v>308</v>
      </c>
      <c r="E113" s="12" t="s">
        <v>114</v>
      </c>
      <c r="F113" s="14">
        <v>200</v>
      </c>
      <c r="G113" s="15">
        <v>8.5500000000000007</v>
      </c>
      <c r="H113" s="15">
        <f t="shared" si="11"/>
        <v>1710</v>
      </c>
      <c r="ALZ113"/>
      <c r="AMA113"/>
      <c r="AMB113"/>
      <c r="AMC113"/>
      <c r="AMD113"/>
    </row>
    <row r="114" spans="1:1018" s="1" customFormat="1" ht="15.75">
      <c r="A114" s="29" t="s">
        <v>309</v>
      </c>
      <c r="B114" s="29"/>
      <c r="C114" s="29"/>
      <c r="D114" s="29" t="s">
        <v>310</v>
      </c>
      <c r="E114" s="30"/>
      <c r="F114" s="31"/>
      <c r="G114" s="32"/>
      <c r="H114" s="32">
        <f>SUBTOTAL(9,H115:H116)</f>
        <v>1062.29</v>
      </c>
      <c r="ALZ114"/>
      <c r="AMA114"/>
      <c r="AMB114"/>
      <c r="AMC114"/>
      <c r="AMD114"/>
    </row>
    <row r="115" spans="1:1018" s="1" customFormat="1" ht="30">
      <c r="A115" s="12" t="s">
        <v>311</v>
      </c>
      <c r="B115" s="12" t="s">
        <v>312</v>
      </c>
      <c r="C115" s="12" t="s">
        <v>20</v>
      </c>
      <c r="D115" s="13" t="s">
        <v>313</v>
      </c>
      <c r="E115" s="12" t="s">
        <v>114</v>
      </c>
      <c r="F115" s="14">
        <v>1.76</v>
      </c>
      <c r="G115" s="15">
        <v>60.27</v>
      </c>
      <c r="H115" s="15">
        <f t="shared" ref="H115:H116" si="12">TRUNC(F115*G115,2)</f>
        <v>106.07</v>
      </c>
      <c r="ALZ115"/>
      <c r="AMA115"/>
      <c r="AMB115"/>
      <c r="AMC115"/>
      <c r="AMD115"/>
    </row>
    <row r="116" spans="1:1018" s="1" customFormat="1" ht="45">
      <c r="A116" s="12" t="s">
        <v>314</v>
      </c>
      <c r="B116" s="12" t="s">
        <v>315</v>
      </c>
      <c r="C116" s="12" t="s">
        <v>20</v>
      </c>
      <c r="D116" s="13" t="s">
        <v>316</v>
      </c>
      <c r="E116" s="12" t="s">
        <v>114</v>
      </c>
      <c r="F116" s="14">
        <v>10.53</v>
      </c>
      <c r="G116" s="15">
        <v>90.81</v>
      </c>
      <c r="H116" s="15">
        <f t="shared" si="12"/>
        <v>956.22</v>
      </c>
      <c r="ALZ116"/>
      <c r="AMA116"/>
      <c r="AMB116"/>
      <c r="AMC116"/>
      <c r="AMD116"/>
    </row>
    <row r="117" spans="1:1018" s="1" customFormat="1" ht="15.75">
      <c r="A117" s="29" t="s">
        <v>317</v>
      </c>
      <c r="B117" s="29"/>
      <c r="C117" s="29"/>
      <c r="D117" s="29" t="s">
        <v>318</v>
      </c>
      <c r="E117" s="30"/>
      <c r="F117" s="31"/>
      <c r="G117" s="32"/>
      <c r="H117" s="32">
        <f>SUBTOTAL(9,H118:H121)</f>
        <v>74819.789999999994</v>
      </c>
      <c r="ALZ117"/>
      <c r="AMA117"/>
      <c r="AMB117"/>
      <c r="AMC117"/>
      <c r="AMD117"/>
    </row>
    <row r="118" spans="1:1018" s="1" customFormat="1">
      <c r="A118" s="12" t="s">
        <v>319</v>
      </c>
      <c r="B118" s="12" t="s">
        <v>320</v>
      </c>
      <c r="C118" s="12" t="s">
        <v>20</v>
      </c>
      <c r="D118" s="13" t="s">
        <v>321</v>
      </c>
      <c r="E118" s="12" t="s">
        <v>32</v>
      </c>
      <c r="F118" s="14">
        <v>167.73</v>
      </c>
      <c r="G118" s="15">
        <v>390.79</v>
      </c>
      <c r="H118" s="15">
        <f t="shared" ref="H118:H121" si="13">TRUNC(F118*G118,2)</f>
        <v>65547.199999999997</v>
      </c>
      <c r="N118" s="8"/>
      <c r="T118" s="8"/>
      <c r="ALZ118"/>
      <c r="AMA118"/>
      <c r="AMB118"/>
      <c r="AMC118"/>
      <c r="AMD118"/>
    </row>
    <row r="119" spans="1:1018" s="1" customFormat="1" ht="30">
      <c r="A119" s="12" t="s">
        <v>322</v>
      </c>
      <c r="B119" s="12" t="s">
        <v>323</v>
      </c>
      <c r="C119" s="12" t="s">
        <v>20</v>
      </c>
      <c r="D119" s="13" t="s">
        <v>324</v>
      </c>
      <c r="E119" s="12" t="s">
        <v>32</v>
      </c>
      <c r="F119" s="14">
        <v>12</v>
      </c>
      <c r="G119" s="15">
        <v>320.37</v>
      </c>
      <c r="H119" s="15">
        <f>TRUNC(F119*G119,2)-0.01</f>
        <v>3844.43</v>
      </c>
      <c r="K119" s="8"/>
      <c r="ALZ119"/>
      <c r="AMA119"/>
      <c r="AMB119"/>
      <c r="AMC119"/>
      <c r="AMD119"/>
    </row>
    <row r="120" spans="1:1018" s="1" customFormat="1">
      <c r="A120" s="12" t="s">
        <v>325</v>
      </c>
      <c r="B120" s="12" t="s">
        <v>326</v>
      </c>
      <c r="C120" s="12" t="s">
        <v>20</v>
      </c>
      <c r="D120" s="13" t="s">
        <v>327</v>
      </c>
      <c r="E120" s="12" t="s">
        <v>32</v>
      </c>
      <c r="F120" s="14">
        <v>166</v>
      </c>
      <c r="G120" s="15">
        <v>6.58</v>
      </c>
      <c r="H120" s="15">
        <f t="shared" si="13"/>
        <v>1092.28</v>
      </c>
      <c r="ALZ120"/>
      <c r="AMA120"/>
      <c r="AMB120"/>
      <c r="AMC120"/>
      <c r="AMD120"/>
    </row>
    <row r="121" spans="1:1018" s="1" customFormat="1" ht="45">
      <c r="A121" s="12" t="s">
        <v>328</v>
      </c>
      <c r="B121" s="12" t="s">
        <v>329</v>
      </c>
      <c r="C121" s="12" t="s">
        <v>42</v>
      </c>
      <c r="D121" s="13" t="s">
        <v>330</v>
      </c>
      <c r="E121" s="12" t="s">
        <v>196</v>
      </c>
      <c r="F121" s="14">
        <v>2</v>
      </c>
      <c r="G121" s="15">
        <v>2167.94</v>
      </c>
      <c r="H121" s="15">
        <f t="shared" si="13"/>
        <v>4335.88</v>
      </c>
      <c r="ALZ121"/>
      <c r="AMA121"/>
      <c r="AMB121"/>
      <c r="AMC121"/>
      <c r="AMD121"/>
    </row>
    <row r="122" spans="1:1018" s="1" customFormat="1" ht="15.75">
      <c r="A122" s="29" t="s">
        <v>331</v>
      </c>
      <c r="B122" s="29"/>
      <c r="C122" s="29"/>
      <c r="D122" s="29" t="s">
        <v>332</v>
      </c>
      <c r="E122" s="30"/>
      <c r="F122" s="31"/>
      <c r="G122" s="32"/>
      <c r="H122" s="32">
        <f>SUBTOTAL(9,H123:H123)</f>
        <v>1510.98</v>
      </c>
      <c r="ALZ122"/>
      <c r="AMA122"/>
      <c r="AMB122"/>
      <c r="AMC122"/>
      <c r="AMD122"/>
    </row>
    <row r="123" spans="1:1018" s="1" customFormat="1" ht="45">
      <c r="A123" s="12" t="s">
        <v>333</v>
      </c>
      <c r="B123" s="12" t="s">
        <v>334</v>
      </c>
      <c r="C123" s="12" t="s">
        <v>20</v>
      </c>
      <c r="D123" s="13" t="s">
        <v>335</v>
      </c>
      <c r="E123" s="12" t="s">
        <v>32</v>
      </c>
      <c r="F123" s="14">
        <v>17.72</v>
      </c>
      <c r="G123" s="15">
        <v>85.27</v>
      </c>
      <c r="H123" s="15">
        <f>TRUNC(F123*G123,2)</f>
        <v>1510.98</v>
      </c>
      <c r="ALZ123"/>
      <c r="AMA123"/>
      <c r="AMB123"/>
      <c r="AMC123"/>
      <c r="AMD123"/>
    </row>
    <row r="124" spans="1:1018" s="1" customFormat="1" ht="15.75">
      <c r="A124" s="29" t="s">
        <v>336</v>
      </c>
      <c r="B124" s="29"/>
      <c r="C124" s="29"/>
      <c r="D124" s="29" t="s">
        <v>337</v>
      </c>
      <c r="E124" s="30"/>
      <c r="F124" s="31"/>
      <c r="G124" s="32"/>
      <c r="H124" s="32">
        <f>SUBTOTAL(9,H125:H126)</f>
        <v>1028.74</v>
      </c>
      <c r="ALZ124"/>
      <c r="AMA124"/>
      <c r="AMB124"/>
      <c r="AMC124"/>
      <c r="AMD124"/>
    </row>
    <row r="125" spans="1:1018" s="1" customFormat="1">
      <c r="A125" s="12" t="s">
        <v>338</v>
      </c>
      <c r="B125" s="12" t="s">
        <v>339</v>
      </c>
      <c r="C125" s="12" t="s">
        <v>20</v>
      </c>
      <c r="D125" s="13" t="s">
        <v>337</v>
      </c>
      <c r="E125" s="12" t="s">
        <v>32</v>
      </c>
      <c r="F125" s="14">
        <v>127.94</v>
      </c>
      <c r="G125" s="15">
        <v>2.11</v>
      </c>
      <c r="H125" s="15">
        <f>TRUNC(F125*G125,2)</f>
        <v>269.95</v>
      </c>
      <c r="ALZ125"/>
      <c r="AMA125"/>
      <c r="AMB125"/>
      <c r="AMC125"/>
      <c r="AMD125"/>
    </row>
    <row r="126" spans="1:1018" s="1" customFormat="1" ht="45">
      <c r="A126" s="12" t="s">
        <v>340</v>
      </c>
      <c r="B126" s="12" t="s">
        <v>341</v>
      </c>
      <c r="C126" s="12" t="s">
        <v>42</v>
      </c>
      <c r="D126" s="13" t="s">
        <v>342</v>
      </c>
      <c r="E126" s="12" t="s">
        <v>14</v>
      </c>
      <c r="F126" s="14">
        <v>3</v>
      </c>
      <c r="G126" s="15">
        <v>252.93</v>
      </c>
      <c r="H126" s="15">
        <f>TRUNC(F126*G126,2)</f>
        <v>758.79</v>
      </c>
      <c r="ALZ126"/>
      <c r="AMA126"/>
      <c r="AMB126"/>
      <c r="AMC126"/>
      <c r="AMD126"/>
    </row>
    <row r="127" spans="1:1018" s="1" customFormat="1" ht="15.75">
      <c r="A127" s="29">
        <v>17</v>
      </c>
      <c r="B127" s="29"/>
      <c r="C127" s="29"/>
      <c r="D127" s="29" t="s">
        <v>343</v>
      </c>
      <c r="E127" s="30"/>
      <c r="F127" s="31"/>
      <c r="G127" s="32"/>
      <c r="H127" s="32">
        <f>SUM(H128:H133)</f>
        <v>6938.9199999999983</v>
      </c>
      <c r="ALZ127"/>
      <c r="AMA127"/>
      <c r="AMB127"/>
      <c r="AMC127"/>
      <c r="AMD127"/>
    </row>
    <row r="128" spans="1:1018" s="1" customFormat="1" ht="30">
      <c r="A128" s="12" t="s">
        <v>344</v>
      </c>
      <c r="B128" s="12">
        <v>94319</v>
      </c>
      <c r="C128" s="12" t="s">
        <v>20</v>
      </c>
      <c r="D128" s="13" t="s">
        <v>345</v>
      </c>
      <c r="E128" s="12" t="s">
        <v>346</v>
      </c>
      <c r="F128" s="14">
        <v>9.4</v>
      </c>
      <c r="G128" s="15">
        <v>40.549999999999997</v>
      </c>
      <c r="H128" s="15">
        <f t="shared" ref="H128:H133" si="14">TRUNC(F128*G128,2)</f>
        <v>381.17</v>
      </c>
      <c r="ALZ128"/>
      <c r="AMA128"/>
      <c r="AMB128"/>
      <c r="AMC128"/>
      <c r="AMD128"/>
    </row>
    <row r="129" spans="1:1018" s="1" customFormat="1" ht="60">
      <c r="A129" s="12" t="s">
        <v>347</v>
      </c>
      <c r="B129" s="12">
        <v>94998</v>
      </c>
      <c r="C129" s="12" t="s">
        <v>20</v>
      </c>
      <c r="D129" s="13" t="s">
        <v>348</v>
      </c>
      <c r="E129" s="12" t="s">
        <v>44</v>
      </c>
      <c r="F129" s="14">
        <v>28.68</v>
      </c>
      <c r="G129" s="15">
        <v>135.72999999999999</v>
      </c>
      <c r="H129" s="15">
        <f t="shared" si="14"/>
        <v>3892.73</v>
      </c>
      <c r="ALZ129"/>
      <c r="AMA129"/>
      <c r="AMB129"/>
      <c r="AMC129"/>
      <c r="AMD129"/>
    </row>
    <row r="130" spans="1:1018" s="1" customFormat="1" ht="45">
      <c r="A130" s="12" t="s">
        <v>349</v>
      </c>
      <c r="B130" s="12">
        <v>92394</v>
      </c>
      <c r="C130" s="12" t="s">
        <v>20</v>
      </c>
      <c r="D130" s="13" t="s">
        <v>350</v>
      </c>
      <c r="E130" s="12" t="s">
        <v>44</v>
      </c>
      <c r="F130" s="14">
        <v>14</v>
      </c>
      <c r="G130" s="15">
        <v>71.319999999999993</v>
      </c>
      <c r="H130" s="15">
        <f t="shared" si="14"/>
        <v>998.48</v>
      </c>
      <c r="ALZ130"/>
      <c r="AMA130"/>
      <c r="AMB130"/>
      <c r="AMC130"/>
      <c r="AMD130"/>
    </row>
    <row r="131" spans="1:1018" s="1" customFormat="1" ht="45">
      <c r="A131" s="12" t="s">
        <v>351</v>
      </c>
      <c r="B131" s="12">
        <v>102492</v>
      </c>
      <c r="C131" s="12" t="s">
        <v>20</v>
      </c>
      <c r="D131" s="13" t="s">
        <v>352</v>
      </c>
      <c r="E131" s="12" t="s">
        <v>44</v>
      </c>
      <c r="F131" s="14">
        <v>28.68</v>
      </c>
      <c r="G131" s="15">
        <v>16.190000000000001</v>
      </c>
      <c r="H131" s="15">
        <f t="shared" si="14"/>
        <v>464.32</v>
      </c>
      <c r="ALZ131"/>
      <c r="AMA131"/>
      <c r="AMB131"/>
      <c r="AMC131"/>
      <c r="AMD131"/>
    </row>
    <row r="132" spans="1:1018" s="1" customFormat="1">
      <c r="A132" s="12" t="s">
        <v>364</v>
      </c>
      <c r="B132" s="12">
        <v>98509</v>
      </c>
      <c r="C132" s="12" t="s">
        <v>20</v>
      </c>
      <c r="D132" s="13" t="s">
        <v>365</v>
      </c>
      <c r="E132" s="12" t="s">
        <v>196</v>
      </c>
      <c r="F132" s="14">
        <v>12</v>
      </c>
      <c r="G132" s="15">
        <v>86.88</v>
      </c>
      <c r="H132" s="15">
        <f t="shared" si="14"/>
        <v>1042.56</v>
      </c>
      <c r="ALZ132"/>
      <c r="AMA132"/>
      <c r="AMB132"/>
      <c r="AMC132"/>
      <c r="AMD132"/>
    </row>
    <row r="133" spans="1:1018" s="1" customFormat="1">
      <c r="A133" s="12" t="s">
        <v>366</v>
      </c>
      <c r="B133" s="12">
        <v>98504</v>
      </c>
      <c r="C133" s="12" t="s">
        <v>20</v>
      </c>
      <c r="D133" s="13" t="s">
        <v>367</v>
      </c>
      <c r="E133" s="12" t="s">
        <v>44</v>
      </c>
      <c r="F133" s="14">
        <v>18</v>
      </c>
      <c r="G133" s="15">
        <v>8.8699999999999992</v>
      </c>
      <c r="H133" s="15">
        <f t="shared" si="14"/>
        <v>159.66</v>
      </c>
      <c r="ALZ133"/>
      <c r="AMA133"/>
      <c r="AMB133"/>
      <c r="AMC133"/>
      <c r="AMD133"/>
    </row>
    <row r="134" spans="1:1018" s="1" customFormat="1" ht="19.7" customHeight="1">
      <c r="A134" s="19" t="s">
        <v>15</v>
      </c>
      <c r="B134" s="19"/>
      <c r="C134" s="19"/>
      <c r="D134" s="19"/>
      <c r="E134" s="19"/>
      <c r="F134" s="19"/>
      <c r="G134" s="19"/>
      <c r="H134" s="17">
        <f>SUM(H8,H11,H19,H28,H40,H44,H53,H75,H82,H90,H96,H100,H114,H117,H122,H124,H127)</f>
        <v>293504.91999999993</v>
      </c>
      <c r="ALZ134"/>
      <c r="AMA134"/>
      <c r="AMB134"/>
      <c r="AMC134"/>
      <c r="AMD134"/>
    </row>
    <row r="135" spans="1:1018" s="1" customFormat="1" ht="24.2" customHeight="1">
      <c r="A135" s="19" t="s">
        <v>353</v>
      </c>
      <c r="B135" s="19"/>
      <c r="C135" s="19"/>
      <c r="D135" s="19"/>
      <c r="E135" s="19"/>
      <c r="F135" s="19"/>
      <c r="G135" s="19"/>
      <c r="H135" s="17">
        <f>ROUNDDOWN(H134*0.2835,2)</f>
        <v>83208.639999999999</v>
      </c>
      <c r="ALZ135"/>
      <c r="AMA135"/>
      <c r="AMB135"/>
      <c r="AMC135"/>
      <c r="AMD135"/>
    </row>
    <row r="136" spans="1:1018" s="1" customFormat="1" ht="24.2" customHeight="1">
      <c r="A136" s="19" t="s">
        <v>354</v>
      </c>
      <c r="B136" s="19"/>
      <c r="C136" s="19"/>
      <c r="D136" s="19"/>
      <c r="E136" s="19"/>
      <c r="F136" s="19"/>
      <c r="G136" s="19"/>
      <c r="H136" s="17">
        <f>H134+H135</f>
        <v>376713.55999999994</v>
      </c>
      <c r="ALZ136"/>
      <c r="AMA136"/>
      <c r="AMB136"/>
      <c r="AMC136"/>
      <c r="AMD136"/>
    </row>
    <row r="137" spans="1:1018" ht="15.75" thickBot="1"/>
    <row r="138" spans="1:1018" s="1" customFormat="1" ht="43.15" customHeight="1" thickBot="1">
      <c r="A138" s="7"/>
      <c r="B138" s="20" t="s">
        <v>355</v>
      </c>
      <c r="C138" s="20"/>
      <c r="D138" s="20"/>
      <c r="E138" s="20"/>
      <c r="F138" s="20"/>
      <c r="G138" s="21">
        <v>6017.97</v>
      </c>
      <c r="H138" s="21"/>
      <c r="ALZ138"/>
      <c r="AMA138"/>
      <c r="AMB138"/>
      <c r="AMC138"/>
      <c r="AMD138"/>
    </row>
    <row r="140" spans="1:1018" s="1" customFormat="1" ht="25.35" customHeight="1">
      <c r="A140" s="23" t="s">
        <v>368</v>
      </c>
      <c r="B140" s="23"/>
      <c r="C140" s="23"/>
      <c r="D140" s="23"/>
      <c r="E140" s="23"/>
      <c r="F140" s="23"/>
      <c r="G140" s="23"/>
      <c r="H140" s="23"/>
      <c r="ALZ140"/>
      <c r="AMA140"/>
      <c r="AMB140"/>
      <c r="AMC140"/>
      <c r="AMD140"/>
    </row>
    <row r="141" spans="1:1018" s="1" customFormat="1" ht="30" customHeight="1">
      <c r="A141" s="23" t="s">
        <v>356</v>
      </c>
      <c r="B141" s="23"/>
      <c r="C141" s="23"/>
      <c r="D141" s="23"/>
      <c r="E141" s="23"/>
      <c r="F141" s="23"/>
      <c r="G141" s="23"/>
      <c r="H141" s="23"/>
      <c r="ALZ141"/>
      <c r="AMA141"/>
      <c r="AMB141"/>
      <c r="AMC141"/>
      <c r="AMD141"/>
    </row>
    <row r="142" spans="1:1018" s="1" customFormat="1">
      <c r="A142" s="2"/>
      <c r="B142" s="2"/>
      <c r="C142" s="2"/>
      <c r="D142" s="24" t="s">
        <v>357</v>
      </c>
      <c r="E142" s="24"/>
      <c r="F142" s="24"/>
      <c r="G142" s="24"/>
      <c r="H142" s="24"/>
      <c r="ALZ142"/>
      <c r="AMA142"/>
      <c r="AMB142"/>
      <c r="AMC142"/>
      <c r="AMD142"/>
    </row>
    <row r="143" spans="1:1018" s="1" customFormat="1" ht="15.75">
      <c r="A143" s="2"/>
      <c r="B143" s="2"/>
      <c r="C143" s="2"/>
      <c r="D143" s="25" t="s">
        <v>358</v>
      </c>
      <c r="E143" s="25"/>
      <c r="F143" s="25"/>
      <c r="G143" s="25"/>
      <c r="H143" s="25"/>
      <c r="ALZ143"/>
      <c r="AMA143"/>
      <c r="AMB143"/>
      <c r="AMC143"/>
      <c r="AMD143"/>
    </row>
    <row r="144" spans="1:1018" s="1" customFormat="1" ht="15.75">
      <c r="A144" s="2"/>
      <c r="B144" s="2"/>
      <c r="C144" s="2"/>
      <c r="D144" s="25" t="s">
        <v>360</v>
      </c>
      <c r="E144" s="25"/>
      <c r="F144" s="25"/>
      <c r="G144" s="25"/>
      <c r="H144" s="25"/>
      <c r="ALZ144"/>
      <c r="AMA144"/>
      <c r="AMB144"/>
      <c r="AMC144"/>
      <c r="AMD144"/>
    </row>
    <row r="145" spans="1:1018" s="1" customFormat="1" ht="15.75">
      <c r="A145" s="2"/>
      <c r="B145" s="2"/>
      <c r="C145" s="2"/>
      <c r="D145" s="25" t="s">
        <v>361</v>
      </c>
      <c r="E145" s="25"/>
      <c r="F145" s="25"/>
      <c r="G145" s="25"/>
      <c r="H145" s="25"/>
      <c r="ALZ145"/>
      <c r="AMA145"/>
      <c r="AMB145"/>
      <c r="AMC145"/>
      <c r="AMD145"/>
    </row>
    <row r="146" spans="1:1018" s="1" customFormat="1">
      <c r="A146" s="2"/>
      <c r="B146" s="2"/>
      <c r="C146" s="2"/>
      <c r="D146" s="26" t="s">
        <v>363</v>
      </c>
      <c r="E146" s="26"/>
      <c r="F146" s="26"/>
      <c r="G146" s="26"/>
      <c r="H146" s="26"/>
      <c r="ALZ146"/>
      <c r="AMA146"/>
      <c r="AMB146"/>
      <c r="AMC146"/>
      <c r="AMD146"/>
    </row>
    <row r="148" spans="1:1018" s="1" customFormat="1" ht="15.75">
      <c r="A148" s="2"/>
      <c r="B148" s="2"/>
      <c r="C148" s="2"/>
      <c r="D148" s="25" t="s">
        <v>359</v>
      </c>
      <c r="E148" s="25"/>
      <c r="F148" s="25"/>
      <c r="G148" s="25"/>
      <c r="H148" s="25"/>
      <c r="ALZ148"/>
      <c r="AMA148"/>
      <c r="AMB148"/>
      <c r="AMC148"/>
      <c r="AMD148"/>
    </row>
    <row r="149" spans="1:1018" s="1" customFormat="1" ht="15.75">
      <c r="A149" s="2"/>
      <c r="B149" s="2"/>
      <c r="C149" s="2"/>
      <c r="D149" s="25" t="s">
        <v>360</v>
      </c>
      <c r="E149" s="25"/>
      <c r="F149" s="25"/>
      <c r="G149" s="25"/>
      <c r="H149" s="25"/>
      <c r="ALZ149"/>
      <c r="AMA149"/>
      <c r="AMB149"/>
      <c r="AMC149"/>
      <c r="AMD149"/>
    </row>
    <row r="150" spans="1:1018" s="1" customFormat="1" ht="15.75">
      <c r="A150" s="2"/>
      <c r="B150" s="2"/>
      <c r="C150" s="2"/>
      <c r="D150" s="25" t="s">
        <v>362</v>
      </c>
      <c r="E150" s="25"/>
      <c r="F150" s="25"/>
      <c r="G150" s="25"/>
      <c r="H150" s="25"/>
      <c r="ALZ150"/>
      <c r="AMA150"/>
      <c r="AMB150"/>
      <c r="AMC150"/>
      <c r="AMD150"/>
    </row>
    <row r="151" spans="1:1018" s="1" customFormat="1">
      <c r="A151" s="2"/>
      <c r="B151" s="2"/>
      <c r="C151" s="2"/>
      <c r="D151" s="26" t="s">
        <v>363</v>
      </c>
      <c r="E151" s="26"/>
      <c r="F151" s="26"/>
      <c r="G151" s="26"/>
      <c r="H151" s="26"/>
      <c r="ALZ151"/>
      <c r="AMA151"/>
      <c r="AMB151"/>
      <c r="AMC151"/>
      <c r="AMD151"/>
    </row>
  </sheetData>
  <mergeCells count="37">
    <mergeCell ref="D144:F144"/>
    <mergeCell ref="G144:H144"/>
    <mergeCell ref="D145:F145"/>
    <mergeCell ref="G145:H145"/>
    <mergeCell ref="D146:F146"/>
    <mergeCell ref="G146:H146"/>
    <mergeCell ref="A140:H140"/>
    <mergeCell ref="A141:H141"/>
    <mergeCell ref="D142:F142"/>
    <mergeCell ref="G142:H142"/>
    <mergeCell ref="D143:F143"/>
    <mergeCell ref="G143:H143"/>
    <mergeCell ref="B138:F138"/>
    <mergeCell ref="G138:H138"/>
    <mergeCell ref="A6:A7"/>
    <mergeCell ref="B6:B7"/>
    <mergeCell ref="C6:C7"/>
    <mergeCell ref="D6:D7"/>
    <mergeCell ref="E6:H6"/>
    <mergeCell ref="A1:C5"/>
    <mergeCell ref="D1:D5"/>
    <mergeCell ref="A134:G134"/>
    <mergeCell ref="A135:G135"/>
    <mergeCell ref="A136:G136"/>
    <mergeCell ref="E1:H1"/>
    <mergeCell ref="E2:H2"/>
    <mergeCell ref="E3:H3"/>
    <mergeCell ref="E4:H4"/>
    <mergeCell ref="E5:H5"/>
    <mergeCell ref="D151:F151"/>
    <mergeCell ref="G151:H151"/>
    <mergeCell ref="D148:F148"/>
    <mergeCell ref="G148:H148"/>
    <mergeCell ref="D149:F149"/>
    <mergeCell ref="G149:H149"/>
    <mergeCell ref="D150:F150"/>
    <mergeCell ref="G150:H150"/>
  </mergeCells>
  <phoneticPr fontId="13" type="noConversion"/>
  <printOptions horizontalCentered="1"/>
  <pageMargins left="0.19685039370078741" right="0.19685039370078741" top="0.59055118110236227" bottom="1.0236220472440944" header="0.51181102362204722" footer="0.59055118110236227"/>
  <pageSetup paperSize="9" scale="63" firstPageNumber="0" fitToWidth="0" fitToHeight="0" orientation="portrait" r:id="rId1"/>
  <headerFooter>
    <oddFooter>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Orçamento</vt:lpstr>
      <vt:lpstr>Orçamento!Area_de_impressao</vt:lpstr>
      <vt:lpstr>Orçamento!Titulos_de_impressao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Sabbá - Leno</dc:creator>
  <cp:lastModifiedBy>gustavo.barbosa</cp:lastModifiedBy>
  <cp:lastPrinted>2024-04-05T15:36:14Z</cp:lastPrinted>
  <dcterms:created xsi:type="dcterms:W3CDTF">2023-03-16T12:01:37Z</dcterms:created>
  <dcterms:modified xsi:type="dcterms:W3CDTF">2024-04-05T16:50:44Z</dcterms:modified>
</cp:coreProperties>
</file>