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paulo\Desktop\Ascensorista\"/>
    </mc:Choice>
  </mc:AlternateContent>
  <xr:revisionPtr revIDLastSave="0" documentId="13_ncr:1_{015D1B9F-00F8-4C14-8ADE-56D4F39445FA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ANEXO I DETALHAMENTO DE PREÇO" sheetId="9" r:id="rId1"/>
    <sheet name="ASCENSORISTA" sheetId="10" r:id="rId2"/>
    <sheet name="SUPERVISOR(A)" sheetId="28" r:id="rId3"/>
    <sheet name="UNIFORMES" sheetId="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3" l="1"/>
  <c r="E157" i="28"/>
  <c r="E153" i="28"/>
  <c r="E158" i="28" s="1"/>
  <c r="E145" i="28"/>
  <c r="D117" i="28"/>
  <c r="E99" i="28"/>
  <c r="E95" i="28"/>
  <c r="D68" i="28"/>
  <c r="E55" i="28"/>
  <c r="E54" i="28"/>
  <c r="E53" i="28"/>
  <c r="E52" i="28"/>
  <c r="E51" i="28"/>
  <c r="D46" i="28"/>
  <c r="D70" i="28" s="1"/>
  <c r="D32" i="28"/>
  <c r="D31" i="28"/>
  <c r="D33" i="28" s="1"/>
  <c r="E20" i="28"/>
  <c r="D72" i="28" l="1"/>
  <c r="E146" i="28"/>
  <c r="E147" i="28" s="1"/>
  <c r="E50" i="28" s="1"/>
  <c r="D83" i="28"/>
  <c r="D84" i="28"/>
  <c r="E159" i="28"/>
  <c r="E49" i="28" s="1"/>
  <c r="D34" i="28"/>
  <c r="D35" i="28" s="1"/>
  <c r="E21" i="28"/>
  <c r="E22" i="28"/>
  <c r="E23" i="28"/>
  <c r="E24" i="28"/>
  <c r="E25" i="28"/>
  <c r="E55" i="10"/>
  <c r="E26" i="28" l="1"/>
  <c r="E82" i="28" s="1"/>
  <c r="E57" i="28"/>
  <c r="E62" i="28" s="1"/>
  <c r="E44" i="28"/>
  <c r="E43" i="28"/>
  <c r="E42" i="28"/>
  <c r="E41" i="28"/>
  <c r="E40" i="28"/>
  <c r="E39" i="28"/>
  <c r="E38" i="28"/>
  <c r="E120" i="28"/>
  <c r="E71" i="28"/>
  <c r="E67" i="28"/>
  <c r="E45" i="28"/>
  <c r="E31" i="28"/>
  <c r="E33" i="28" s="1"/>
  <c r="E35" i="28" s="1"/>
  <c r="E60" i="28" s="1"/>
  <c r="E79" i="28"/>
  <c r="E70" i="28"/>
  <c r="E77" i="28"/>
  <c r="E78" i="28"/>
  <c r="E81" i="28"/>
  <c r="E32" i="28"/>
  <c r="E68" i="28"/>
  <c r="E69" i="28"/>
  <c r="E80" i="28"/>
  <c r="E84" i="28"/>
  <c r="D85" i="28"/>
  <c r="E34" i="28"/>
  <c r="E10" i="10"/>
  <c r="E83" i="28" l="1"/>
  <c r="E85" i="28"/>
  <c r="E94" i="28" s="1"/>
  <c r="E96" i="28" s="1"/>
  <c r="E72" i="28"/>
  <c r="E122" i="28" s="1"/>
  <c r="E46" i="28"/>
  <c r="E61" i="28" s="1"/>
  <c r="E63" i="28" s="1"/>
  <c r="E121" i="28" s="1"/>
  <c r="G11" i="23"/>
  <c r="G9" i="23"/>
  <c r="G8" i="23"/>
  <c r="G7" i="23"/>
  <c r="G6" i="23"/>
  <c r="G5" i="23"/>
  <c r="E123" i="28" l="1"/>
  <c r="G12" i="23"/>
  <c r="G14" i="23" s="1"/>
  <c r="E102" i="28" s="1"/>
  <c r="E107" i="28" s="1"/>
  <c r="E124" i="28" s="1"/>
  <c r="E125" i="28" s="1"/>
  <c r="E111" i="28" l="1"/>
  <c r="E112" i="28" s="1"/>
  <c r="E114" i="28" s="1"/>
  <c r="E102" i="10"/>
  <c r="E20" i="10"/>
  <c r="E115" i="28" l="1"/>
  <c r="E116" i="28"/>
  <c r="E54" i="10"/>
  <c r="E53" i="10"/>
  <c r="E52" i="10"/>
  <c r="E51" i="10"/>
  <c r="E153" i="10"/>
  <c r="E158" i="10" s="1"/>
  <c r="E157" i="10"/>
  <c r="E145" i="10"/>
  <c r="D117" i="10"/>
  <c r="E99" i="10"/>
  <c r="E95" i="10"/>
  <c r="D46" i="10"/>
  <c r="D32" i="10"/>
  <c r="D31" i="10"/>
  <c r="E25" i="10"/>
  <c r="E24" i="10"/>
  <c r="E23" i="10"/>
  <c r="E22" i="10"/>
  <c r="E21" i="10"/>
  <c r="E117" i="28" l="1"/>
  <c r="E126" i="28" s="1"/>
  <c r="E127" i="28" s="1"/>
  <c r="D83" i="10"/>
  <c r="E159" i="10"/>
  <c r="E49" i="10" s="1"/>
  <c r="E26" i="10"/>
  <c r="E146" i="10"/>
  <c r="E147" i="10" s="1"/>
  <c r="E50" i="10" s="1"/>
  <c r="D70" i="10"/>
  <c r="D68" i="10"/>
  <c r="D33" i="10"/>
  <c r="D34" i="10" s="1"/>
  <c r="E79" i="10" l="1"/>
  <c r="E82" i="10"/>
  <c r="E129" i="28"/>
  <c r="F5" i="9"/>
  <c r="E39" i="10"/>
  <c r="E41" i="10"/>
  <c r="E71" i="10"/>
  <c r="E42" i="10"/>
  <c r="E31" i="10"/>
  <c r="E44" i="10"/>
  <c r="E80" i="10"/>
  <c r="E70" i="10"/>
  <c r="E43" i="10"/>
  <c r="E68" i="10"/>
  <c r="E67" i="10"/>
  <c r="E45" i="10"/>
  <c r="E32" i="10"/>
  <c r="E69" i="10"/>
  <c r="E120" i="10"/>
  <c r="E78" i="10"/>
  <c r="E77" i="10"/>
  <c r="E57" i="10"/>
  <c r="E62" i="10" s="1"/>
  <c r="E40" i="10"/>
  <c r="E81" i="10"/>
  <c r="E38" i="10"/>
  <c r="D72" i="10"/>
  <c r="D84" i="10"/>
  <c r="E84" i="10" s="1"/>
  <c r="E34" i="10"/>
  <c r="E83" i="10" l="1"/>
  <c r="E33" i="10"/>
  <c r="E72" i="10"/>
  <c r="E122" i="10" s="1"/>
  <c r="E35" i="10"/>
  <c r="E60" i="10" s="1"/>
  <c r="E46" i="10"/>
  <c r="E61" i="10" s="1"/>
  <c r="E85" i="10"/>
  <c r="E94" i="10" s="1"/>
  <c r="E96" i="10" s="1"/>
  <c r="E123" i="10" s="1"/>
  <c r="D85" i="10"/>
  <c r="D35" i="10"/>
  <c r="E63" i="10" l="1"/>
  <c r="E121" i="10" s="1"/>
  <c r="E107" i="10" l="1"/>
  <c r="E111" i="10" s="1"/>
  <c r="E112" i="10" s="1"/>
  <c r="E116" i="10" s="1"/>
  <c r="E124" i="10" l="1"/>
  <c r="E125" i="10" s="1"/>
  <c r="E114" i="10"/>
  <c r="E115" i="10"/>
  <c r="E117" i="10" l="1"/>
  <c r="E126" i="10" s="1"/>
  <c r="E127" i="10" s="1"/>
  <c r="E129" i="10" s="1"/>
  <c r="G5" i="9" l="1"/>
  <c r="H5" i="9" s="1"/>
  <c r="F4" i="9"/>
  <c r="G4" i="9" s="1"/>
  <c r="H4" i="9" s="1"/>
  <c r="H6" i="9" l="1"/>
</calcChain>
</file>

<file path=xl/sharedStrings.xml><?xml version="1.0" encoding="utf-8"?>
<sst xmlns="http://schemas.openxmlformats.org/spreadsheetml/2006/main" count="549" uniqueCount="220">
  <si>
    <t>TIPO DE SERVIÇO</t>
  </si>
  <si>
    <t>ITEM</t>
  </si>
  <si>
    <t>VALOR TOTAL</t>
  </si>
  <si>
    <t>PLANILHA DE CUSTOS E FORMAÇÃO DE PREÇO DE MÃO DE OBRA</t>
  </si>
  <si>
    <t>DESCRIÇÃO DOS SERVIÇOS</t>
  </si>
  <si>
    <t>A</t>
  </si>
  <si>
    <t>DATA DE APRESENTAÇÃO DA PROPOSTA</t>
  </si>
  <si>
    <t>B</t>
  </si>
  <si>
    <t>MUNICÍPIO/UF</t>
  </si>
  <si>
    <t>MANAUS-AM</t>
  </si>
  <si>
    <t>C</t>
  </si>
  <si>
    <t>ANO DO ACORDO, CONVENÇÃO OU DISSÍDIO COLETIVO</t>
  </si>
  <si>
    <t>D</t>
  </si>
  <si>
    <t>Nº DE MESES DE EXECUÇÃO CONTRATUAL</t>
  </si>
  <si>
    <t>IDENTIFICAÇÃO DO SERVIÇO</t>
  </si>
  <si>
    <t>UNIDADE</t>
  </si>
  <si>
    <t>QUANT. TOTAL</t>
  </si>
  <si>
    <t>MANUTENÇÃO PREDIAL</t>
  </si>
  <si>
    <t>Posto</t>
  </si>
  <si>
    <t>DADOS PARA COMPOSIÇÃO DOS CUSTOS REFERENTES À MÃO-DE-OBRA</t>
  </si>
  <si>
    <t>TIPO DE SERVIÇO (mesmo serviço com características distintas)</t>
  </si>
  <si>
    <t>CLASSIFICAÇÃO BRASILEIRA DE OCUPAÇÕES (CBO)</t>
  </si>
  <si>
    <t>SALÁRIO NORMATIVO DA CATEGORIA PROFISSIONAL</t>
  </si>
  <si>
    <t>CATEGORIA PROFISSIONAL (vinculada à execução contratual)</t>
  </si>
  <si>
    <t>E</t>
  </si>
  <si>
    <t>DATA BASE DA CATEGORIA (dia/mês/ano)</t>
  </si>
  <si>
    <t>MÓDULO 1 – COMPOSIÇÃO DA REMUNERAÇÃO</t>
  </si>
  <si>
    <t xml:space="preserve"> COMPOSIÇÃO DA REMUNERAÇÃO</t>
  </si>
  <si>
    <t>%</t>
  </si>
  <si>
    <t>VALOR (R$)</t>
  </si>
  <si>
    <t>1.1</t>
  </si>
  <si>
    <t>SALÁRIO BASE NORMATIVO</t>
  </si>
  <si>
    <t>1.2</t>
  </si>
  <si>
    <t xml:space="preserve">ADICIONAL DE PERICULOSIDADE </t>
  </si>
  <si>
    <t>1.3</t>
  </si>
  <si>
    <t xml:space="preserve">ADICIONAL DE INSALUBRIDADE </t>
  </si>
  <si>
    <t>1.4</t>
  </si>
  <si>
    <t>ADICIONAL NOTURNO</t>
  </si>
  <si>
    <t>1.5</t>
  </si>
  <si>
    <t>ADICIONAL DE HORA NOTURNA REDUZIDA</t>
  </si>
  <si>
    <t>1.6</t>
  </si>
  <si>
    <t>OUTROS (INTERVALO DE INTRAJORNADA)</t>
  </si>
  <si>
    <t xml:space="preserve">REMUNERAÇÃO BÁSICA TOTAL </t>
  </si>
  <si>
    <t>MÓDULO 2 – ENCARGOS E BENEFÍCIOS ANUAIS, MENSAIS E DIÁRIOS</t>
  </si>
  <si>
    <t>SUBMÓDULO 2.1 – 13°  SALÁRIO, FÉRIAS, E ADICIONAL DE FÉRIAS</t>
  </si>
  <si>
    <t>2.1</t>
  </si>
  <si>
    <t>13 ° SALÁRIO, FÉRIAS E ADICIONAL DE FÉRIAS</t>
  </si>
  <si>
    <t>2.1.1</t>
  </si>
  <si>
    <t>13° (DÉCIMO TERCEIRO) SALÁRIO</t>
  </si>
  <si>
    <t>2.1.2</t>
  </si>
  <si>
    <t>FÉRIAS E ADICIONAL DE FÉRIAS</t>
  </si>
  <si>
    <t>SUBTOTAL</t>
  </si>
  <si>
    <t>2.1.3</t>
  </si>
  <si>
    <t>INCIDÊNCIA DOS ENCARGOS PREVISTOS NO SUBMÓDULO 2.2 SOBRE 13º SÁLARIO, FÉRIAS E ADICIONAL DE FÉRIAS</t>
  </si>
  <si>
    <t xml:space="preserve">TOTAL </t>
  </si>
  <si>
    <t>SUBMÓDULO 2.2 –  ENCARGOS PREVIDENCIÁRIOS (GPS), FGTS E OUTRAS CONTRIBUIÇÕES</t>
  </si>
  <si>
    <t>2.2</t>
  </si>
  <si>
    <t xml:space="preserve"> GPS, FGTS E OUTRAS CONTRIBUIÇÕES</t>
  </si>
  <si>
    <t>2.2.1</t>
  </si>
  <si>
    <t xml:space="preserve">INSS </t>
  </si>
  <si>
    <t>2.2.2</t>
  </si>
  <si>
    <t>SALÁRIO EDUCAÇÃO</t>
  </si>
  <si>
    <t>2.2.3</t>
  </si>
  <si>
    <t>GIIL/RAT =  SAT = RAT AJUSTADO = (RAT X FAP) Obs: O licitante deverá preencher o valor do RAT AJUSTADO, a ser comprovado no envio de sua proposta adequada ao lance vencedor, mediante apresentação da GFIP ou outro documento apto a fazê-lo. O RAT ajustado pode variar entre 0,5% a 6% (resultado da aplicação máxima ou mínima do FAP – 0,5 a 2,00 – sobre as alíquotas do RAT – 1%, 2% e 3%).</t>
  </si>
  <si>
    <t>2.2.4</t>
  </si>
  <si>
    <t>SESC OU SESI</t>
  </si>
  <si>
    <t>2.2.5</t>
  </si>
  <si>
    <t>SENAI – SENAC</t>
  </si>
  <si>
    <t>2.2.6</t>
  </si>
  <si>
    <t>SEBRAE</t>
  </si>
  <si>
    <t>2.2.7</t>
  </si>
  <si>
    <t>INCRA</t>
  </si>
  <si>
    <t>2.2.8</t>
  </si>
  <si>
    <t>FGTS</t>
  </si>
  <si>
    <t>SUBMÓDULO 2.3 – BENEFÍCIOS MENSAIS E DIÁRIOS</t>
  </si>
  <si>
    <t>2.3</t>
  </si>
  <si>
    <t xml:space="preserve">  BENEFÍCIOS MENSAIS E DIÁRIOS</t>
  </si>
  <si>
    <t>2.3.1</t>
  </si>
  <si>
    <t xml:space="preserve">CUSTO MENSAL DE TRANSPORTE </t>
  </si>
  <si>
    <t>2.3.2</t>
  </si>
  <si>
    <t>CUSTO MÉDIO MENSAL COM ALIMENTAÇÃO</t>
  </si>
  <si>
    <t>2.3.3</t>
  </si>
  <si>
    <t xml:space="preserve">CESTA BÁSICA </t>
  </si>
  <si>
    <t>2.3.4</t>
  </si>
  <si>
    <t>AUXÍLIO MORTE/FUNERAL</t>
  </si>
  <si>
    <t>2.3.5</t>
  </si>
  <si>
    <t>QUALIFICAÇÃO PROFISSIONAL</t>
  </si>
  <si>
    <t>2.3.6</t>
  </si>
  <si>
    <t>PLANO ODONTOLÓGICO</t>
  </si>
  <si>
    <t>VALOR TOTAL DE BENEFÍCIOS MENSAIS E DIÁRIOS</t>
  </si>
  <si>
    <t>QUADRO – RESUMO DO MÓDULO 2 – ENCARGOS E BENEFÍCIOS ANUAIS, MENSAIS E DIÁRIOS</t>
  </si>
  <si>
    <t xml:space="preserve"> ENCARGOS E BENEFÍCIOS ANUAIS, MENSAIS E DIÁRIOS</t>
  </si>
  <si>
    <t>GPS, FGTS E OUTRAS CONTRIBUIÇÕES</t>
  </si>
  <si>
    <t>BENEFÍCIOS MENSAIS E DIÁRIOS</t>
  </si>
  <si>
    <t>MÓDULO 3 – PROVISÃO PARA RESCISÃO</t>
  </si>
  <si>
    <t>PROVISÃO PARA RESCISÃO</t>
  </si>
  <si>
    <t>3.1</t>
  </si>
  <si>
    <t>AVISO PRÉVIO INDENIZADO</t>
  </si>
  <si>
    <t>3.2</t>
  </si>
  <si>
    <t>INCIDÊNCIA DO FGTS SOBRE O AVISO PRÉVIO IDENIZADO</t>
  </si>
  <si>
    <t>3.3</t>
  </si>
  <si>
    <t>AVISO PRÉVIO TRABALHADO</t>
  </si>
  <si>
    <t>3.4</t>
  </si>
  <si>
    <t>INCIDÊNCIA DOS ENCARGOS DO SUBMÓDULO 2.2 SOBRE O AVISO PRÉVIO TRABALHADO</t>
  </si>
  <si>
    <t>3.5</t>
  </si>
  <si>
    <t>MULTA DO FGTS SOBRE AVISO PRÉVIO TRABALHADO</t>
  </si>
  <si>
    <t>MÓDULO 4 -  CUSTO DE REPOSIÇÃO DO PROFISSIONAL AUSENTE</t>
  </si>
  <si>
    <t>4.1</t>
  </si>
  <si>
    <t>AUSÊNCIAS LEGAIS</t>
  </si>
  <si>
    <t>4.1.1</t>
  </si>
  <si>
    <t>4.1.2</t>
  </si>
  <si>
    <t>LICENÇA PATERNIDADE</t>
  </si>
  <si>
    <t>4.1.3</t>
  </si>
  <si>
    <t>AUSÊNCIA POR ACIDENTE DE TRABALHO</t>
  </si>
  <si>
    <t>4.1.4</t>
  </si>
  <si>
    <t>AFASTAMENTO MATERNIDADE</t>
  </si>
  <si>
    <t>4.1.5</t>
  </si>
  <si>
    <t>INCIDÊNCIA DOS ENCARGOS PREVISTOS NO SUBMÓDULO 2.2 SOBRE O CUSTO DE REPOSIÇÃO PROFISSIONAL</t>
  </si>
  <si>
    <t>SUBMÓDULO 4.2 – INTRAJORNADA</t>
  </si>
  <si>
    <t>4.2</t>
  </si>
  <si>
    <t>INTRAJORNADA</t>
  </si>
  <si>
    <t>4.2.1</t>
  </si>
  <si>
    <t>INTERVALO PARA REPOUSO OU ALIMENTAÇÃO</t>
  </si>
  <si>
    <t>QUADRO – RESUMO DO MÓDULO 4 – CUSTO DE REPOSIÇÃO DO PROFISSIONAL AUSENTE</t>
  </si>
  <si>
    <t>CUSTO DE REPOSIÇÃO POR PROFISSIONAL AUSENTE</t>
  </si>
  <si>
    <t xml:space="preserve">4.2 </t>
  </si>
  <si>
    <t>DESPESAS INDIRETAS - DI</t>
  </si>
  <si>
    <t>DESPESAS INDIRETAS</t>
  </si>
  <si>
    <t>MÓDULO 5 – INSUMOS DIVERSOS</t>
  </si>
  <si>
    <t xml:space="preserve"> INSUMOS DIVERSOS</t>
  </si>
  <si>
    <t>5.1</t>
  </si>
  <si>
    <t xml:space="preserve">CUSTO MÉDIO MENSAL DE UNIFORME </t>
  </si>
  <si>
    <t>5.2</t>
  </si>
  <si>
    <t>MÓDULO 6 – CUSTOS INDIRETOS, TRIBUTOS E LUCRO</t>
  </si>
  <si>
    <t>CUSTOS INDIRETOS, TRIBUTOS E LUCRO</t>
  </si>
  <si>
    <t>6.1</t>
  </si>
  <si>
    <t>CUSTOS INDIRETOS</t>
  </si>
  <si>
    <t>6.2</t>
  </si>
  <si>
    <t>LUCRO</t>
  </si>
  <si>
    <t>6.3</t>
  </si>
  <si>
    <t>TRIBUTOS</t>
  </si>
  <si>
    <t>6.3.1</t>
  </si>
  <si>
    <t>PIS</t>
  </si>
  <si>
    <t>6.3.2</t>
  </si>
  <si>
    <t>COFINS</t>
  </si>
  <si>
    <t>6.3.3</t>
  </si>
  <si>
    <t>ISS</t>
  </si>
  <si>
    <t>MÓDULO 3  - PROVISÃO PARA RESCISÃO</t>
  </si>
  <si>
    <t xml:space="preserve">MÓDULO 4 – CUSTO DE REPOSIÇÃO DO PROFISSIONAL AUSENTE </t>
  </si>
  <si>
    <t>SUBTOTAL (A + B + C + D + E)</t>
  </si>
  <si>
    <t>F</t>
  </si>
  <si>
    <t>VALOR DO CUSTO TOTAL MENSAL POR  EMPREGADO</t>
  </si>
  <si>
    <t>VALOR DO CUSTO TOTAL ANUAL POR EMPREGADO</t>
  </si>
  <si>
    <t>ASSISTENCIA SOCIAL</t>
  </si>
  <si>
    <t>Item</t>
  </si>
  <si>
    <t>Descrição</t>
  </si>
  <si>
    <t>T1</t>
  </si>
  <si>
    <t>T2</t>
  </si>
  <si>
    <t>T3</t>
  </si>
  <si>
    <t>VALOR UNITÁRIO DA REFEIÇÃO</t>
  </si>
  <si>
    <t>Dias de trabalho efetivo</t>
  </si>
  <si>
    <t>Custo total das refeições (T1*T2)</t>
  </si>
  <si>
    <t>T4</t>
  </si>
  <si>
    <t>Desconto da CCT - 10%</t>
  </si>
  <si>
    <t>CESTA BÁSICA DO ACORDO COLETIVO</t>
  </si>
  <si>
    <t>T0</t>
  </si>
  <si>
    <t>Salário Base</t>
  </si>
  <si>
    <t>Valor unitário da passagem</t>
  </si>
  <si>
    <t>Qtde de transporte diário</t>
  </si>
  <si>
    <t>Custo total das passagens (T1*T2*T3)</t>
  </si>
  <si>
    <t>T5</t>
  </si>
  <si>
    <t>Desconto da CCT - 6%</t>
  </si>
  <si>
    <t>Custo Total Mensal de Transporte (T4-T5)</t>
  </si>
  <si>
    <t>CUSTO</t>
  </si>
  <si>
    <t>AUXÍLIO ALIMENTAÇÃO</t>
  </si>
  <si>
    <t>Custo Total Mensal de Auxílio alimentação (T3-T4)</t>
  </si>
  <si>
    <t>AUXÍLIO TRANSPORTE</t>
  </si>
  <si>
    <t>Unidade</t>
  </si>
  <si>
    <t>Valor Unitário</t>
  </si>
  <si>
    <t>Qtde Anual</t>
  </si>
  <si>
    <t>Valor Total</t>
  </si>
  <si>
    <t>Unid.</t>
  </si>
  <si>
    <t>CRACHÁ DE POLIESTER / PVC</t>
  </si>
  <si>
    <t>MEIA DE ALGODÃO OU POLIESTER, COR NEUTRA.</t>
  </si>
  <si>
    <t>Custo Total Anual de Uniformes</t>
  </si>
  <si>
    <t>Número de Meses</t>
  </si>
  <si>
    <t>Custo Total Mensal de Uniformes por profissional</t>
  </si>
  <si>
    <t>2.3.7</t>
  </si>
  <si>
    <t>OUTROS (especificar)</t>
  </si>
  <si>
    <t>JORNADA DE TRABALHO</t>
  </si>
  <si>
    <t>POSTOS DE TRABALHO</t>
  </si>
  <si>
    <t>REMUNERAÇÃO</t>
  </si>
  <si>
    <t xml:space="preserve">VALOR MENSAL </t>
  </si>
  <si>
    <t>AFASTAMENTO POR DOENÇA</t>
  </si>
  <si>
    <t>REPOSIÇÃO DO PROFISSIONAL AUSENTE</t>
  </si>
  <si>
    <t>SUBMÓDULO 4.1 REPOSIÇÃO DO PROFISSIONAL AUSENTE</t>
  </si>
  <si>
    <t>4.1.7</t>
  </si>
  <si>
    <t>VALOR TOTAL (12 Meses)</t>
  </si>
  <si>
    <t>DESCRIÇÃO</t>
  </si>
  <si>
    <t xml:space="preserve">QUADRO - RESUMO DO CUSTO TOTAL MENSAL </t>
  </si>
  <si>
    <t>SEGURO DE VIDA</t>
  </si>
  <si>
    <t>2.3.8</t>
  </si>
  <si>
    <t>AM000038/2026</t>
  </si>
  <si>
    <t>ASCENSORISTA</t>
  </si>
  <si>
    <t>30h</t>
  </si>
  <si>
    <t>SUPERVISOR OPERACIONAL</t>
  </si>
  <si>
    <t>5141-05</t>
  </si>
  <si>
    <t>OUTROS</t>
  </si>
  <si>
    <t>SUPERVISOR(A)</t>
  </si>
  <si>
    <t>5101-05</t>
  </si>
  <si>
    <t>SUPERVISÃO</t>
  </si>
  <si>
    <t>UNIFORMES</t>
  </si>
  <si>
    <t>BLAZER AZUL EM TECIDO DE BOA QUALIDADE, FORRADO INTERNAMENTE, INCLUSIVE NA MANGA, COM EMBLEMA DA EMPRESA BORDADO NO LADO SUPERIOR ESQUERDO, COM 02 BOLSOS INFERIORES, EM TECIDO DE BOA QUALIDADE</t>
  </si>
  <si>
    <t>CAMISA SOCIAL AZUL EM TECIDO DE BOA QUALIDADE</t>
  </si>
  <si>
    <t>SAPATO SOCIAL EM COURO PRETO</t>
  </si>
  <si>
    <t>CINTO DE COURO</t>
  </si>
  <si>
    <t>4.1.6</t>
  </si>
  <si>
    <t>FÉRIAS</t>
  </si>
  <si>
    <t>OBJETO: CONTRATAÇÃO DE EMPRESA ESPECIALIZADA PARA A PRESTAÇÃO DE SERVIÇOS CONTINUADOS DE ASCENSORISTA, COM DISPONIBILIZAÇÃO DE MÃO DE OBRA</t>
  </si>
  <si>
    <t>CALÇA SOCIAL COMPRIDA AZUL EM TECIDO DE BOA QUALIDADE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</si>
</sst>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&quot;R$ &quot;* #,##0.00_);_(&quot;R$ &quot;* \(#,##0.00\);_(&quot;R$ &quot;* \-??_);_(@_)"/>
    <numFmt numFmtId="165" formatCode="&quot;R$&quot;\ #,##0.00"/>
    <numFmt numFmtId="166" formatCode="&quot;R$ &quot;#,##0.00"/>
    <numFmt numFmtId="167" formatCode="dd/mm/yy"/>
    <numFmt numFmtId="168" formatCode="0.000%"/>
    <numFmt numFmtId="169" formatCode="_-* #,##0.00_-;\-* #,##0.00_-;_-* \-??_-;_-@"/>
    <numFmt numFmtId="170" formatCode="_(&quot;R$ &quot;* #,##0.000_);_(&quot;R$ &quot;* \(#,##0.000\);_(&quot;R$ &quot;* \-??_);_(@_)"/>
    <numFmt numFmtId="171" formatCode="_(* #,##0.00_);_(* \(#,##0.00\);_(* \-??_);_(@_)"/>
    <numFmt numFmtId="172" formatCode="_-&quot;R$&quot;* #,##0.00_-;&quot;-R$&quot;* #,##0.00_-;_-&quot;R$&quot;* \-??_-;_-@_-"/>
  </numFmts>
  <fonts count="20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171" fontId="14" fillId="0" borderId="0" applyFill="0" applyBorder="0" applyAlignment="0" applyProtection="0"/>
    <xf numFmtId="0" fontId="18" fillId="0" borderId="0"/>
    <xf numFmtId="172" fontId="18" fillId="0" borderId="0" applyBorder="0" applyProtection="0"/>
    <xf numFmtId="0" fontId="19" fillId="0" borderId="0" applyBorder="0" applyProtection="0"/>
  </cellStyleXfs>
  <cellXfs count="252">
    <xf numFmtId="0" fontId="0" fillId="0" borderId="0" xfId="0"/>
    <xf numFmtId="0" fontId="3" fillId="0" borderId="0" xfId="0" applyFont="1"/>
    <xf numFmtId="0" fontId="2" fillId="3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3" borderId="27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/>
    </xf>
    <xf numFmtId="168" fontId="3" fillId="2" borderId="39" xfId="0" applyNumberFormat="1" applyFont="1" applyFill="1" applyBorder="1" applyAlignment="1">
      <alignment horizontal="center" vertical="center"/>
    </xf>
    <xf numFmtId="164" fontId="3" fillId="5" borderId="40" xfId="0" applyNumberFormat="1" applyFont="1" applyFill="1" applyBorder="1" applyAlignment="1">
      <alignment vertical="center"/>
    </xf>
    <xf numFmtId="0" fontId="3" fillId="0" borderId="41" xfId="0" applyFont="1" applyBorder="1" applyAlignment="1">
      <alignment horizontal="left" vertical="center"/>
    </xf>
    <xf numFmtId="164" fontId="3" fillId="3" borderId="30" xfId="0" applyNumberFormat="1" applyFont="1" applyFill="1" applyBorder="1" applyAlignment="1">
      <alignment vertical="center"/>
    </xf>
    <xf numFmtId="0" fontId="8" fillId="0" borderId="42" xfId="0" applyFont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0" fontId="3" fillId="0" borderId="39" xfId="0" applyFont="1" applyBorder="1" applyAlignment="1">
      <alignment vertical="center"/>
    </xf>
    <xf numFmtId="10" fontId="3" fillId="2" borderId="39" xfId="0" applyNumberFormat="1" applyFont="1" applyFill="1" applyBorder="1" applyAlignment="1">
      <alignment horizontal="center" vertical="center"/>
    </xf>
    <xf numFmtId="10" fontId="3" fillId="2" borderId="44" xfId="0" applyNumberFormat="1" applyFont="1" applyFill="1" applyBorder="1" applyAlignment="1">
      <alignment horizontal="center" vertical="center"/>
    </xf>
    <xf numFmtId="10" fontId="2" fillId="2" borderId="27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0" fontId="3" fillId="2" borderId="45" xfId="0" applyNumberFormat="1" applyFont="1" applyFill="1" applyBorder="1" applyAlignment="1">
      <alignment horizontal="center" vertical="center"/>
    </xf>
    <xf numFmtId="164" fontId="3" fillId="3" borderId="46" xfId="0" applyNumberFormat="1" applyFont="1" applyFill="1" applyBorder="1" applyAlignment="1">
      <alignment vertical="center"/>
    </xf>
    <xf numFmtId="10" fontId="2" fillId="2" borderId="47" xfId="0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horizontal="left" vertical="center"/>
    </xf>
    <xf numFmtId="10" fontId="3" fillId="2" borderId="39" xfId="0" applyNumberFormat="1" applyFont="1" applyFill="1" applyBorder="1" applyAlignment="1">
      <alignment vertical="center"/>
    </xf>
    <xf numFmtId="164" fontId="3" fillId="3" borderId="30" xfId="0" applyNumberFormat="1" applyFont="1" applyFill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39" xfId="0" applyFont="1" applyBorder="1" applyAlignment="1">
      <alignment vertical="center" wrapText="1"/>
    </xf>
    <xf numFmtId="10" fontId="2" fillId="2" borderId="47" xfId="0" applyNumberFormat="1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164" fontId="3" fillId="0" borderId="51" xfId="0" applyNumberFormat="1" applyFont="1" applyBorder="1" applyAlignment="1">
      <alignment vertical="center"/>
    </xf>
    <xf numFmtId="164" fontId="3" fillId="3" borderId="40" xfId="0" applyNumberFormat="1" applyFont="1" applyFill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39" xfId="0" applyFont="1" applyBorder="1" applyAlignment="1">
      <alignment vertical="center" wrapText="1"/>
    </xf>
    <xf numFmtId="10" fontId="2" fillId="2" borderId="52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vertical="center"/>
    </xf>
    <xf numFmtId="0" fontId="9" fillId="0" borderId="0" xfId="0" applyFont="1"/>
    <xf numFmtId="0" fontId="2" fillId="2" borderId="24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/>
    </xf>
    <xf numFmtId="164" fontId="3" fillId="3" borderId="30" xfId="0" applyNumberFormat="1" applyFont="1" applyFill="1" applyBorder="1"/>
    <xf numFmtId="10" fontId="3" fillId="2" borderId="47" xfId="0" applyNumberFormat="1" applyFont="1" applyFill="1" applyBorder="1" applyAlignment="1">
      <alignment horizontal="center" vertical="center"/>
    </xf>
    <xf numFmtId="164" fontId="2" fillId="2" borderId="43" xfId="0" applyNumberFormat="1" applyFont="1" applyFill="1" applyBorder="1"/>
    <xf numFmtId="169" fontId="3" fillId="0" borderId="0" xfId="0" applyNumberFormat="1" applyFont="1"/>
    <xf numFmtId="168" fontId="3" fillId="2" borderId="44" xfId="0" applyNumberFormat="1" applyFont="1" applyFill="1" applyBorder="1" applyAlignment="1">
      <alignment horizontal="center"/>
    </xf>
    <xf numFmtId="164" fontId="3" fillId="3" borderId="56" xfId="0" applyNumberFormat="1" applyFont="1" applyFill="1" applyBorder="1"/>
    <xf numFmtId="0" fontId="2" fillId="2" borderId="43" xfId="0" applyFont="1" applyFill="1" applyBorder="1" applyAlignment="1">
      <alignment horizontal="center" vertical="center"/>
    </xf>
    <xf numFmtId="10" fontId="3" fillId="0" borderId="0" xfId="0" applyNumberFormat="1" applyFont="1"/>
    <xf numFmtId="0" fontId="3" fillId="0" borderId="36" xfId="0" applyFont="1" applyBorder="1" applyAlignment="1">
      <alignment horizontal="center" vertical="center"/>
    </xf>
    <xf numFmtId="164" fontId="3" fillId="3" borderId="51" xfId="0" applyNumberFormat="1" applyFont="1" applyFill="1" applyBorder="1" applyAlignment="1">
      <alignment vertical="center"/>
    </xf>
    <xf numFmtId="9" fontId="3" fillId="0" borderId="0" xfId="0" applyNumberFormat="1" applyFont="1"/>
    <xf numFmtId="0" fontId="3" fillId="0" borderId="4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0" fontId="3" fillId="10" borderId="39" xfId="0" applyNumberFormat="1" applyFont="1" applyFill="1" applyBorder="1" applyAlignment="1">
      <alignment vertical="center"/>
    </xf>
    <xf numFmtId="10" fontId="3" fillId="10" borderId="3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64" fontId="3" fillId="9" borderId="40" xfId="0" applyNumberFormat="1" applyFont="1" applyFill="1" applyBorder="1" applyAlignment="1">
      <alignment vertical="center"/>
    </xf>
    <xf numFmtId="164" fontId="3" fillId="9" borderId="74" xfId="0" applyNumberFormat="1" applyFont="1" applyFill="1" applyBorder="1" applyAlignment="1">
      <alignment vertical="center"/>
    </xf>
    <xf numFmtId="0" fontId="8" fillId="0" borderId="62" xfId="0" applyFont="1" applyBorder="1" applyAlignment="1">
      <alignment horizontal="center" vertical="center"/>
    </xf>
    <xf numFmtId="165" fontId="2" fillId="12" borderId="46" xfId="0" applyNumberFormat="1" applyFont="1" applyFill="1" applyBorder="1"/>
    <xf numFmtId="0" fontId="8" fillId="0" borderId="14" xfId="0" applyFont="1" applyBorder="1" applyAlignment="1">
      <alignment horizontal="center" vertical="center"/>
    </xf>
    <xf numFmtId="165" fontId="2" fillId="12" borderId="14" xfId="0" applyNumberFormat="1" applyFont="1" applyFill="1" applyBorder="1"/>
    <xf numFmtId="0" fontId="8" fillId="0" borderId="10" xfId="0" applyFont="1" applyBorder="1" applyAlignment="1">
      <alignment horizontal="center" vertical="center"/>
    </xf>
    <xf numFmtId="165" fontId="3" fillId="12" borderId="17" xfId="0" applyNumberFormat="1" applyFont="1" applyFill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0" fontId="8" fillId="0" borderId="63" xfId="0" applyFont="1" applyBorder="1" applyAlignment="1">
      <alignment horizontal="center" vertical="center"/>
    </xf>
    <xf numFmtId="165" fontId="3" fillId="11" borderId="20" xfId="0" applyNumberFormat="1" applyFont="1" applyFill="1" applyBorder="1" applyAlignment="1">
      <alignment horizontal="right" vertical="center"/>
    </xf>
    <xf numFmtId="165" fontId="4" fillId="3" borderId="27" xfId="0" applyNumberFormat="1" applyFont="1" applyFill="1" applyBorder="1" applyAlignment="1">
      <alignment horizontal="right" vertical="center"/>
    </xf>
    <xf numFmtId="165" fontId="3" fillId="0" borderId="0" xfId="0" applyNumberFormat="1" applyFont="1"/>
    <xf numFmtId="165" fontId="4" fillId="12" borderId="27" xfId="0" applyNumberFormat="1" applyFont="1" applyFill="1" applyBorder="1" applyAlignment="1">
      <alignment horizontal="right" vertical="center"/>
    </xf>
    <xf numFmtId="165" fontId="3" fillId="0" borderId="17" xfId="0" applyNumberFormat="1" applyFont="1" applyBorder="1" applyAlignment="1">
      <alignment horizontal="right"/>
    </xf>
    <xf numFmtId="165" fontId="7" fillId="10" borderId="11" xfId="0" applyNumberFormat="1" applyFont="1" applyFill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5" fontId="3" fillId="0" borderId="20" xfId="0" applyNumberFormat="1" applyFont="1" applyBorder="1" applyAlignment="1">
      <alignment horizontal="right"/>
    </xf>
    <xf numFmtId="0" fontId="4" fillId="7" borderId="10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7" fillId="9" borderId="1" xfId="0" applyNumberFormat="1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/>
    </xf>
    <xf numFmtId="164" fontId="4" fillId="8" borderId="27" xfId="0" applyNumberFormat="1" applyFont="1" applyFill="1" applyBorder="1" applyAlignment="1">
      <alignment horizontal="right" vertical="center"/>
    </xf>
    <xf numFmtId="0" fontId="8" fillId="8" borderId="25" xfId="0" applyFont="1" applyFill="1" applyBorder="1" applyAlignment="1">
      <alignment horizontal="center" vertical="center" wrapText="1"/>
    </xf>
    <xf numFmtId="171" fontId="8" fillId="8" borderId="25" xfId="0" applyNumberFormat="1" applyFont="1" applyFill="1" applyBorder="1" applyAlignment="1">
      <alignment horizontal="center" vertical="center" wrapText="1"/>
    </xf>
    <xf numFmtId="3" fontId="4" fillId="8" borderId="14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7" fillId="9" borderId="15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164" fontId="8" fillId="3" borderId="13" xfId="0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 wrapText="1"/>
    </xf>
    <xf numFmtId="171" fontId="8" fillId="8" borderId="8" xfId="0" applyNumberFormat="1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164" fontId="4" fillId="8" borderId="14" xfId="0" applyNumberFormat="1" applyFont="1" applyFill="1" applyBorder="1" applyAlignment="1">
      <alignment horizontal="right" vertical="center"/>
    </xf>
    <xf numFmtId="0" fontId="14" fillId="0" borderId="76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165" fontId="17" fillId="3" borderId="1" xfId="0" applyNumberFormat="1" applyFont="1" applyFill="1" applyBorder="1" applyAlignment="1">
      <alignment horizontal="center" vertical="center"/>
    </xf>
    <xf numFmtId="165" fontId="17" fillId="0" borderId="11" xfId="0" applyNumberFormat="1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 wrapText="1"/>
    </xf>
    <xf numFmtId="0" fontId="16" fillId="3" borderId="15" xfId="0" applyFont="1" applyFill="1" applyBorder="1" applyAlignment="1">
      <alignment horizontal="center" vertical="center"/>
    </xf>
    <xf numFmtId="165" fontId="17" fillId="3" borderId="15" xfId="0" applyNumberFormat="1" applyFont="1" applyFill="1" applyBorder="1" applyAlignment="1">
      <alignment horizontal="center" vertical="center"/>
    </xf>
    <xf numFmtId="165" fontId="16" fillId="2" borderId="20" xfId="0" applyNumberFormat="1" applyFont="1" applyFill="1" applyBorder="1" applyAlignment="1">
      <alignment horizontal="center" vertical="center"/>
    </xf>
    <xf numFmtId="10" fontId="3" fillId="6" borderId="39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vertical="center" wrapText="1"/>
    </xf>
    <xf numFmtId="0" fontId="4" fillId="13" borderId="5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 wrapText="1"/>
    </xf>
    <xf numFmtId="164" fontId="3" fillId="3" borderId="37" xfId="0" applyNumberFormat="1" applyFont="1" applyFill="1" applyBorder="1" applyAlignment="1">
      <alignment vertical="center"/>
    </xf>
    <xf numFmtId="0" fontId="2" fillId="3" borderId="79" xfId="0" applyFont="1" applyFill="1" applyBorder="1" applyAlignment="1">
      <alignment horizontal="center" vertical="center"/>
    </xf>
    <xf numFmtId="164" fontId="2" fillId="2" borderId="80" xfId="0" applyNumberFormat="1" applyFont="1" applyFill="1" applyBorder="1" applyAlignment="1">
      <alignment vertical="center"/>
    </xf>
    <xf numFmtId="10" fontId="2" fillId="2" borderId="79" xfId="0" applyNumberFormat="1" applyFont="1" applyFill="1" applyBorder="1" applyAlignment="1">
      <alignment horizontal="center" vertical="center"/>
    </xf>
    <xf numFmtId="0" fontId="2" fillId="3" borderId="81" xfId="0" applyFont="1" applyFill="1" applyBorder="1" applyAlignment="1">
      <alignment horizontal="center" vertical="center"/>
    </xf>
    <xf numFmtId="0" fontId="2" fillId="3" borderId="82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0" fontId="3" fillId="10" borderId="1" xfId="0" applyNumberFormat="1" applyFont="1" applyFill="1" applyBorder="1" applyAlignment="1">
      <alignment horizontal="center" vertical="center"/>
    </xf>
    <xf numFmtId="10" fontId="3" fillId="6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vertical="center"/>
    </xf>
    <xf numFmtId="10" fontId="2" fillId="2" borderId="87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vertical="center"/>
    </xf>
    <xf numFmtId="0" fontId="2" fillId="3" borderId="88" xfId="0" applyFont="1" applyFill="1" applyBorder="1" applyAlignment="1">
      <alignment horizontal="center" vertical="center"/>
    </xf>
    <xf numFmtId="0" fontId="2" fillId="3" borderId="8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8" fillId="0" borderId="87" xfId="0" applyFont="1" applyBorder="1" applyAlignment="1">
      <alignment vertical="center"/>
    </xf>
    <xf numFmtId="10" fontId="3" fillId="6" borderId="87" xfId="0" applyNumberFormat="1" applyFont="1" applyFill="1" applyBorder="1" applyAlignment="1">
      <alignment horizontal="center" vertical="center"/>
    </xf>
    <xf numFmtId="164" fontId="3" fillId="3" borderId="20" xfId="0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10" fontId="3" fillId="10" borderId="12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2" fillId="3" borderId="93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15" fillId="13" borderId="7" xfId="0" applyFont="1" applyFill="1" applyBorder="1" applyAlignment="1">
      <alignment horizontal="left" vertical="center" wrapText="1"/>
    </xf>
    <xf numFmtId="0" fontId="15" fillId="13" borderId="8" xfId="0" applyFont="1" applyFill="1" applyBorder="1" applyAlignment="1">
      <alignment horizontal="left" vertical="center" wrapText="1"/>
    </xf>
    <xf numFmtId="0" fontId="15" fillId="13" borderId="9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0" fontId="5" fillId="0" borderId="34" xfId="0" applyFont="1" applyBorder="1"/>
    <xf numFmtId="166" fontId="2" fillId="10" borderId="29" xfId="0" applyNumberFormat="1" applyFont="1" applyFill="1" applyBorder="1" applyAlignment="1">
      <alignment horizontal="center" vertical="center"/>
    </xf>
    <xf numFmtId="0" fontId="5" fillId="11" borderId="30" xfId="0" applyFont="1" applyFill="1" applyBorder="1"/>
    <xf numFmtId="2" fontId="2" fillId="2" borderId="36" xfId="0" applyNumberFormat="1" applyFont="1" applyFill="1" applyBorder="1" applyAlignment="1">
      <alignment horizontal="center" vertical="center"/>
    </xf>
    <xf numFmtId="0" fontId="5" fillId="0" borderId="37" xfId="0" applyFont="1" applyBorder="1"/>
    <xf numFmtId="167" fontId="6" fillId="2" borderId="33" xfId="0" applyNumberFormat="1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5" fillId="4" borderId="22" xfId="0" applyFont="1" applyFill="1" applyBorder="1"/>
    <xf numFmtId="0" fontId="5" fillId="4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2" fontId="2" fillId="10" borderId="29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0" fontId="5" fillId="0" borderId="30" xfId="0" applyFont="1" applyBorder="1"/>
    <xf numFmtId="2" fontId="6" fillId="2" borderId="29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5" fillId="0" borderId="50" xfId="0" applyFont="1" applyBorder="1"/>
    <xf numFmtId="0" fontId="2" fillId="2" borderId="6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/>
    <xf numFmtId="0" fontId="2" fillId="2" borderId="2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2" fillId="2" borderId="83" xfId="0" applyFont="1" applyFill="1" applyBorder="1" applyAlignment="1">
      <alignment horizontal="center" vertical="center"/>
    </xf>
    <xf numFmtId="0" fontId="5" fillId="0" borderId="84" xfId="0" applyFont="1" applyBorder="1"/>
    <xf numFmtId="0" fontId="3" fillId="0" borderId="49" xfId="0" applyFont="1" applyBorder="1" applyAlignment="1">
      <alignment vertical="center"/>
    </xf>
    <xf numFmtId="0" fontId="2" fillId="2" borderId="54" xfId="0" applyFont="1" applyFill="1" applyBorder="1" applyAlignment="1">
      <alignment horizontal="center" vertical="center"/>
    </xf>
    <xf numFmtId="0" fontId="5" fillId="0" borderId="85" xfId="0" applyFont="1" applyBorder="1"/>
    <xf numFmtId="0" fontId="5" fillId="0" borderId="86" xfId="0" applyFont="1" applyBorder="1"/>
    <xf numFmtId="0" fontId="3" fillId="0" borderId="33" xfId="0" applyFont="1" applyBorder="1" applyAlignment="1">
      <alignment horizontal="left" vertical="center"/>
    </xf>
    <xf numFmtId="0" fontId="3" fillId="0" borderId="75" xfId="0" applyFont="1" applyBorder="1" applyAlignment="1">
      <alignment horizontal="left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65" xfId="0" applyFont="1" applyFill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 wrapText="1"/>
    </xf>
    <xf numFmtId="0" fontId="3" fillId="0" borderId="67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8" fillId="3" borderId="66" xfId="0" applyFont="1" applyFill="1" applyBorder="1" applyAlignment="1">
      <alignment horizontal="left" vertical="center" wrapText="1"/>
    </xf>
    <xf numFmtId="0" fontId="8" fillId="3" borderId="73" xfId="0" applyFont="1" applyFill="1" applyBorder="1" applyAlignment="1">
      <alignment horizontal="left" vertical="center" wrapText="1"/>
    </xf>
    <xf numFmtId="2" fontId="3" fillId="0" borderId="67" xfId="0" applyNumberFormat="1" applyFont="1" applyBorder="1" applyAlignment="1">
      <alignment horizontal="left"/>
    </xf>
    <xf numFmtId="2" fontId="3" fillId="0" borderId="68" xfId="0" applyNumberFormat="1" applyFont="1" applyBorder="1" applyAlignment="1">
      <alignment horizontal="left"/>
    </xf>
    <xf numFmtId="0" fontId="3" fillId="0" borderId="69" xfId="0" applyFont="1" applyBorder="1" applyAlignment="1">
      <alignment horizontal="left"/>
    </xf>
    <xf numFmtId="0" fontId="3" fillId="0" borderId="70" xfId="0" applyFont="1" applyBorder="1" applyAlignment="1">
      <alignment horizontal="left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8" fillId="3" borderId="71" xfId="0" applyFont="1" applyFill="1" applyBorder="1" applyAlignment="1">
      <alignment horizontal="left" vertical="center" wrapText="1"/>
    </xf>
    <xf numFmtId="0" fontId="8" fillId="3" borderId="72" xfId="0" applyFont="1" applyFill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5" fillId="0" borderId="61" xfId="0" applyFont="1" applyBorder="1"/>
    <xf numFmtId="0" fontId="3" fillId="0" borderId="38" xfId="0" applyFont="1" applyBorder="1" applyAlignment="1">
      <alignment horizontal="left" vertical="center"/>
    </xf>
    <xf numFmtId="0" fontId="5" fillId="0" borderId="53" xfId="0" applyFont="1" applyBorder="1"/>
    <xf numFmtId="0" fontId="3" fillId="0" borderId="54" xfId="0" applyFont="1" applyBorder="1" applyAlignment="1">
      <alignment horizontal="left"/>
    </xf>
    <xf numFmtId="0" fontId="5" fillId="0" borderId="55" xfId="0" applyFont="1" applyBorder="1"/>
    <xf numFmtId="170" fontId="2" fillId="3" borderId="57" xfId="0" applyNumberFormat="1" applyFont="1" applyFill="1" applyBorder="1" applyAlignment="1">
      <alignment vertical="center"/>
    </xf>
    <xf numFmtId="0" fontId="5" fillId="0" borderId="57" xfId="0" applyFont="1" applyBorder="1"/>
    <xf numFmtId="0" fontId="3" fillId="0" borderId="36" xfId="0" applyFont="1" applyBorder="1" applyAlignment="1">
      <alignment horizontal="left" vertical="center"/>
    </xf>
    <xf numFmtId="0" fontId="5" fillId="0" borderId="58" xfId="0" applyFont="1" applyBorder="1"/>
    <xf numFmtId="0" fontId="2" fillId="2" borderId="63" xfId="0" applyFont="1" applyFill="1" applyBorder="1" applyAlignment="1">
      <alignment horizontal="center" vertical="center"/>
    </xf>
    <xf numFmtId="0" fontId="5" fillId="0" borderId="87" xfId="0" applyFont="1" applyBorder="1"/>
    <xf numFmtId="0" fontId="2" fillId="6" borderId="2" xfId="0" applyFont="1" applyFill="1" applyBorder="1" applyAlignment="1">
      <alignment horizontal="center" vertical="center" wrapText="1"/>
    </xf>
    <xf numFmtId="0" fontId="7" fillId="7" borderId="3" xfId="0" applyFont="1" applyFill="1" applyBorder="1"/>
    <xf numFmtId="0" fontId="7" fillId="7" borderId="4" xfId="0" applyFont="1" applyFill="1" applyBorder="1"/>
    <xf numFmtId="0" fontId="2" fillId="8" borderId="7" xfId="0" applyFont="1" applyFill="1" applyBorder="1" applyAlignment="1">
      <alignment horizontal="left" vertical="center"/>
    </xf>
    <xf numFmtId="0" fontId="7" fillId="7" borderId="8" xfId="0" applyFont="1" applyFill="1" applyBorder="1"/>
    <xf numFmtId="0" fontId="2" fillId="8" borderId="24" xfId="0" applyFont="1" applyFill="1" applyBorder="1" applyAlignment="1">
      <alignment horizontal="left" vertical="center"/>
    </xf>
    <xf numFmtId="0" fontId="7" fillId="7" borderId="25" xfId="0" applyFont="1" applyFill="1" applyBorder="1"/>
    <xf numFmtId="0" fontId="2" fillId="8" borderId="25" xfId="0" applyFont="1" applyFill="1" applyBorder="1" applyAlignment="1">
      <alignment horizontal="left" vertical="center"/>
    </xf>
    <xf numFmtId="0" fontId="2" fillId="8" borderId="26" xfId="0" applyFont="1" applyFill="1" applyBorder="1" applyAlignment="1">
      <alignment horizontal="left" vertical="center"/>
    </xf>
  </cellXfs>
  <cellStyles count="8">
    <cellStyle name="Hiperlink 2" xfId="7" xr:uid="{AE8C6B08-3EF5-4423-B8BC-7FC73860E60B}"/>
    <cellStyle name="Moeda 2" xfId="6" xr:uid="{5466BC3F-956A-43DF-A396-C635A6A18053}"/>
    <cellStyle name="Normal" xfId="0" builtinId="0"/>
    <cellStyle name="Normal 2" xfId="3" xr:uid="{B0AB7831-F5CE-417D-9F18-177AE892D868}"/>
    <cellStyle name="Normal 3" xfId="1" xr:uid="{40DDA9DE-752C-4E21-9FDE-EDC02B2A4F6D}"/>
    <cellStyle name="Normal 4" xfId="5" xr:uid="{1202A74D-8887-4958-AE86-BAC0BFCF9673}"/>
    <cellStyle name="Vírgula 2" xfId="4" xr:uid="{5B0C85BA-3649-4E11-AD99-86A927401229}"/>
    <cellStyle name="Vírgula 3" xfId="2" xr:uid="{C90ABAD9-C0BE-4F1B-AB4C-45CD245E04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856"/>
  <sheetViews>
    <sheetView tabSelected="1" workbookViewId="0">
      <selection activeCell="F8" sqref="F8"/>
    </sheetView>
  </sheetViews>
  <sheetFormatPr defaultColWidth="14.42578125" defaultRowHeight="15" customHeight="1" x14ac:dyDescent="0.25"/>
  <cols>
    <col min="1" max="1" width="11" customWidth="1"/>
    <col min="2" max="2" width="7.7109375" customWidth="1"/>
    <col min="3" max="3" width="33" customWidth="1"/>
    <col min="4" max="4" width="23.140625" customWidth="1"/>
    <col min="5" max="5" width="14.28515625" customWidth="1"/>
    <col min="6" max="6" width="17.28515625" customWidth="1"/>
    <col min="7" max="7" width="14.7109375" bestFit="1" customWidth="1"/>
    <col min="8" max="8" width="16.42578125" bestFit="1" customWidth="1"/>
    <col min="9" max="9" width="11.5703125" bestFit="1" customWidth="1"/>
    <col min="10" max="10" width="16" bestFit="1" customWidth="1"/>
    <col min="11" max="19" width="9" customWidth="1"/>
  </cols>
  <sheetData>
    <row r="1" spans="2:9" ht="15" customHeight="1" thickBot="1" x14ac:dyDescent="0.3"/>
    <row r="2" spans="2:9" ht="32.25" customHeight="1" thickBot="1" x14ac:dyDescent="0.3">
      <c r="B2" s="155" t="s">
        <v>218</v>
      </c>
      <c r="C2" s="156"/>
      <c r="D2" s="156"/>
      <c r="E2" s="156"/>
      <c r="F2" s="156"/>
      <c r="G2" s="156"/>
      <c r="H2" s="157"/>
      <c r="I2" s="61"/>
    </row>
    <row r="3" spans="2:9" ht="30.75" customHeight="1" x14ac:dyDescent="0.25">
      <c r="B3" s="104" t="s">
        <v>1</v>
      </c>
      <c r="C3" s="105" t="s">
        <v>198</v>
      </c>
      <c r="D3" s="105" t="s">
        <v>189</v>
      </c>
      <c r="E3" s="106" t="s">
        <v>190</v>
      </c>
      <c r="F3" s="106" t="s">
        <v>191</v>
      </c>
      <c r="G3" s="106" t="s">
        <v>192</v>
      </c>
      <c r="H3" s="107" t="s">
        <v>197</v>
      </c>
    </row>
    <row r="4" spans="2:9" x14ac:dyDescent="0.25">
      <c r="B4" s="108">
        <v>1</v>
      </c>
      <c r="C4" s="109" t="s">
        <v>203</v>
      </c>
      <c r="D4" s="102" t="s">
        <v>204</v>
      </c>
      <c r="E4" s="110">
        <v>16</v>
      </c>
      <c r="F4" s="111">
        <f>ASCENSORISTA!E127</f>
        <v>0</v>
      </c>
      <c r="G4" s="111">
        <f t="shared" ref="G4:G5" si="0">TRUNC(F4*E4,2)</f>
        <v>0</v>
      </c>
      <c r="H4" s="112">
        <f t="shared" ref="H4:H5" si="1">G4*12</f>
        <v>0</v>
      </c>
    </row>
    <row r="5" spans="2:9" x14ac:dyDescent="0.25">
      <c r="B5" s="108">
        <v>2</v>
      </c>
      <c r="C5" s="113" t="s">
        <v>205</v>
      </c>
      <c r="D5" s="103" t="s">
        <v>204</v>
      </c>
      <c r="E5" s="114">
        <v>1</v>
      </c>
      <c r="F5" s="115">
        <f>'SUPERVISOR(A)'!E127</f>
        <v>0</v>
      </c>
      <c r="G5" s="115">
        <f t="shared" si="0"/>
        <v>0</v>
      </c>
      <c r="H5" s="112">
        <f t="shared" si="1"/>
        <v>0</v>
      </c>
    </row>
    <row r="6" spans="2:9" ht="15.75" thickBot="1" x14ac:dyDescent="0.3">
      <c r="B6" s="158" t="s">
        <v>2</v>
      </c>
      <c r="C6" s="159"/>
      <c r="D6" s="159"/>
      <c r="E6" s="159"/>
      <c r="F6" s="159"/>
      <c r="G6" s="160"/>
      <c r="H6" s="116">
        <f>SUM(H4:H5)</f>
        <v>0</v>
      </c>
    </row>
    <row r="9" spans="2:9" ht="15.75" customHeight="1" x14ac:dyDescent="0.25"/>
    <row r="10" spans="2:9" ht="15.75" customHeight="1" x14ac:dyDescent="0.25"/>
    <row r="11" spans="2:9" ht="15.75" customHeight="1" x14ac:dyDescent="0.25"/>
    <row r="12" spans="2:9" ht="15.75" customHeight="1" x14ac:dyDescent="0.25"/>
    <row r="13" spans="2:9" ht="15.75" customHeight="1" x14ac:dyDescent="0.25"/>
    <row r="14" spans="2:9" ht="15.75" customHeight="1" x14ac:dyDescent="0.25"/>
    <row r="15" spans="2:9" ht="15.75" customHeight="1" x14ac:dyDescent="0.25"/>
    <row r="16" spans="2: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</sheetData>
  <mergeCells count="2">
    <mergeCell ref="B2:H2"/>
    <mergeCell ref="B6:G6"/>
  </mergeCells>
  <pageMargins left="0.78740157480314965" right="0.78740157480314965" top="1.1811023622047245" bottom="0.78740157480314965" header="0" footer="0"/>
  <pageSetup paperSize="9" scale="62" fitToHeight="0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5340-39C1-4A8F-A609-9748B5A5A1BD}">
  <sheetPr>
    <pageSetUpPr fitToPage="1"/>
  </sheetPr>
  <dimension ref="A1:Z958"/>
  <sheetViews>
    <sheetView topLeftCell="A124" zoomScaleNormal="100" workbookViewId="0">
      <selection activeCell="I146" sqref="I146"/>
    </sheetView>
  </sheetViews>
  <sheetFormatPr defaultColWidth="14.42578125" defaultRowHeight="15" x14ac:dyDescent="0.25"/>
  <cols>
    <col min="1" max="1" width="9.5703125" customWidth="1"/>
    <col min="2" max="2" width="5.85546875" customWidth="1"/>
    <col min="3" max="3" width="55.7109375" bestFit="1" customWidth="1"/>
    <col min="4" max="4" width="13.28515625" customWidth="1"/>
    <col min="5" max="5" width="15.42578125" customWidth="1"/>
    <col min="6" max="6" width="9.85546875" bestFit="1" customWidth="1"/>
    <col min="7" max="7" width="10" bestFit="1" customWidth="1"/>
    <col min="8" max="26" width="7" customWidth="1"/>
  </cols>
  <sheetData>
    <row r="1" spans="1:26" ht="12.7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thickTop="1" thickBot="1" x14ac:dyDescent="0.3">
      <c r="A2" s="1"/>
      <c r="B2" s="168" t="s">
        <v>3</v>
      </c>
      <c r="C2" s="169"/>
      <c r="D2" s="169"/>
      <c r="E2" s="17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thickTop="1" thickBot="1" x14ac:dyDescent="0.3">
      <c r="A3" s="1"/>
      <c r="B3" s="171" t="s">
        <v>4</v>
      </c>
      <c r="C3" s="172"/>
      <c r="D3" s="172"/>
      <c r="E3" s="17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thickBot="1" x14ac:dyDescent="0.3">
      <c r="A4" s="1"/>
      <c r="B4" s="2" t="s">
        <v>5</v>
      </c>
      <c r="C4" s="3" t="s">
        <v>6</v>
      </c>
      <c r="D4" s="174"/>
      <c r="E4" s="16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thickBot="1" x14ac:dyDescent="0.3">
      <c r="A5" s="1"/>
      <c r="B5" s="2" t="s">
        <v>7</v>
      </c>
      <c r="C5" s="4" t="s">
        <v>8</v>
      </c>
      <c r="D5" s="175" t="s">
        <v>9</v>
      </c>
      <c r="E5" s="17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thickBot="1" x14ac:dyDescent="0.3">
      <c r="A6" s="1"/>
      <c r="B6" s="2" t="s">
        <v>10</v>
      </c>
      <c r="C6" s="4" t="s">
        <v>11</v>
      </c>
      <c r="D6" s="177" t="s">
        <v>202</v>
      </c>
      <c r="E6" s="17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thickBot="1" x14ac:dyDescent="0.3">
      <c r="A7" s="1"/>
      <c r="B7" s="2" t="s">
        <v>12</v>
      </c>
      <c r="C7" s="5" t="s">
        <v>13</v>
      </c>
      <c r="D7" s="161">
        <v>12</v>
      </c>
      <c r="E7" s="16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thickBot="1" x14ac:dyDescent="0.3">
      <c r="A8" s="1"/>
      <c r="B8" s="171" t="s">
        <v>14</v>
      </c>
      <c r="C8" s="172"/>
      <c r="D8" s="172"/>
      <c r="E8" s="17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thickBot="1" x14ac:dyDescent="0.3">
      <c r="A9" s="1"/>
      <c r="B9" s="179" t="s">
        <v>0</v>
      </c>
      <c r="C9" s="173"/>
      <c r="D9" s="2" t="s">
        <v>15</v>
      </c>
      <c r="E9" s="2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thickBot="1" x14ac:dyDescent="0.3">
      <c r="A10" s="1"/>
      <c r="B10" s="180" t="s">
        <v>17</v>
      </c>
      <c r="C10" s="173"/>
      <c r="D10" s="6" t="s">
        <v>18</v>
      </c>
      <c r="E10" s="7">
        <f>'ANEXO I DETALHAMENTO DE PREÇO'!E4</f>
        <v>16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thickBot="1" x14ac:dyDescent="0.3">
      <c r="A11" s="1"/>
      <c r="B11" s="171" t="s">
        <v>19</v>
      </c>
      <c r="C11" s="172"/>
      <c r="D11" s="172"/>
      <c r="E11" s="17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thickBot="1" x14ac:dyDescent="0.3">
      <c r="A12" s="1"/>
      <c r="B12" s="2" t="s">
        <v>5</v>
      </c>
      <c r="C12" s="4" t="s">
        <v>20</v>
      </c>
      <c r="D12" s="175" t="s">
        <v>203</v>
      </c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 x14ac:dyDescent="0.3">
      <c r="A13" s="1"/>
      <c r="B13" s="2" t="s">
        <v>7</v>
      </c>
      <c r="C13" s="8" t="s">
        <v>21</v>
      </c>
      <c r="D13" s="177" t="s">
        <v>206</v>
      </c>
      <c r="E13" s="17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thickBot="1" x14ac:dyDescent="0.3">
      <c r="A14" s="1"/>
      <c r="B14" s="2" t="s">
        <v>10</v>
      </c>
      <c r="C14" s="4" t="s">
        <v>22</v>
      </c>
      <c r="D14" s="163"/>
      <c r="E14" s="16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thickBot="1" x14ac:dyDescent="0.3">
      <c r="A15" s="1"/>
      <c r="B15" s="2" t="s">
        <v>12</v>
      </c>
      <c r="C15" s="4" t="s">
        <v>23</v>
      </c>
      <c r="D15" s="165" t="s">
        <v>203</v>
      </c>
      <c r="E15" s="16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thickBot="1" x14ac:dyDescent="0.3">
      <c r="A16" s="1"/>
      <c r="B16" s="2" t="s">
        <v>24</v>
      </c>
      <c r="C16" s="5" t="s">
        <v>25</v>
      </c>
      <c r="D16" s="167">
        <v>46023</v>
      </c>
      <c r="E16" s="16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thickBot="1" x14ac:dyDescent="0.3">
      <c r="A18" s="1"/>
      <c r="B18" s="171" t="s">
        <v>26</v>
      </c>
      <c r="C18" s="172"/>
      <c r="D18" s="172"/>
      <c r="E18" s="17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thickBot="1" x14ac:dyDescent="0.3">
      <c r="A19" s="1"/>
      <c r="B19" s="9">
        <v>1</v>
      </c>
      <c r="C19" s="10" t="s">
        <v>27</v>
      </c>
      <c r="D19" s="9" t="s">
        <v>28</v>
      </c>
      <c r="E19" s="11" t="s">
        <v>29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thickBot="1" x14ac:dyDescent="0.3">
      <c r="A20" s="1"/>
      <c r="B20" s="2" t="s">
        <v>30</v>
      </c>
      <c r="C20" s="12" t="s">
        <v>31</v>
      </c>
      <c r="D20" s="13"/>
      <c r="E20" s="14">
        <f>D14</f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 x14ac:dyDescent="0.3">
      <c r="A21" s="1"/>
      <c r="B21" s="2" t="s">
        <v>32</v>
      </c>
      <c r="C21" s="15" t="s">
        <v>33</v>
      </c>
      <c r="D21" s="13"/>
      <c r="E21" s="16">
        <f t="shared" ref="E21:E25" si="0">D21*$E$20</f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thickBot="1" x14ac:dyDescent="0.3">
      <c r="A22" s="1"/>
      <c r="B22" s="2" t="s">
        <v>34</v>
      </c>
      <c r="C22" s="15" t="s">
        <v>35</v>
      </c>
      <c r="D22" s="13"/>
      <c r="E22" s="16">
        <f t="shared" si="0"/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 x14ac:dyDescent="0.3">
      <c r="A23" s="1"/>
      <c r="B23" s="2" t="s">
        <v>36</v>
      </c>
      <c r="C23" s="15" t="s">
        <v>37</v>
      </c>
      <c r="D23" s="13"/>
      <c r="E23" s="16">
        <f t="shared" si="0"/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 x14ac:dyDescent="0.3">
      <c r="A24" s="1"/>
      <c r="B24" s="2" t="s">
        <v>38</v>
      </c>
      <c r="C24" s="15" t="s">
        <v>39</v>
      </c>
      <c r="D24" s="13"/>
      <c r="E24" s="16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1"/>
      <c r="B25" s="2" t="s">
        <v>40</v>
      </c>
      <c r="C25" s="17" t="s">
        <v>41</v>
      </c>
      <c r="D25" s="13"/>
      <c r="E25" s="16">
        <f t="shared" si="0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thickBot="1" x14ac:dyDescent="0.3">
      <c r="A26" s="1"/>
      <c r="B26" s="178" t="s">
        <v>42</v>
      </c>
      <c r="C26" s="172"/>
      <c r="D26" s="173"/>
      <c r="E26" s="18">
        <f>SUM(E20:E25)</f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thickBot="1" x14ac:dyDescent="0.3">
      <c r="A28" s="1"/>
      <c r="B28" s="171" t="s">
        <v>43</v>
      </c>
      <c r="C28" s="172"/>
      <c r="D28" s="172"/>
      <c r="E28" s="17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thickBot="1" x14ac:dyDescent="0.3">
      <c r="A29" s="1"/>
      <c r="B29" s="171" t="s">
        <v>44</v>
      </c>
      <c r="C29" s="172"/>
      <c r="D29" s="172"/>
      <c r="E29" s="17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thickBot="1" x14ac:dyDescent="0.3">
      <c r="A30" s="1"/>
      <c r="B30" s="9" t="s">
        <v>45</v>
      </c>
      <c r="C30" s="9" t="s">
        <v>46</v>
      </c>
      <c r="D30" s="9" t="s">
        <v>28</v>
      </c>
      <c r="E30" s="9" t="s">
        <v>29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thickBot="1" x14ac:dyDescent="0.3">
      <c r="A31" s="1"/>
      <c r="B31" s="2" t="s">
        <v>47</v>
      </c>
      <c r="C31" s="19" t="s">
        <v>48</v>
      </c>
      <c r="D31" s="20">
        <f>(1/12)</f>
        <v>8.3333333333333329E-2</v>
      </c>
      <c r="E31" s="16">
        <f>TRUNC(D31*$E$26,2)</f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thickBot="1" x14ac:dyDescent="0.3">
      <c r="A32" s="1"/>
      <c r="B32" s="2" t="s">
        <v>49</v>
      </c>
      <c r="C32" s="19" t="s">
        <v>50</v>
      </c>
      <c r="D32" s="21">
        <f>(1/12)+((1/3)/12)</f>
        <v>0.1111111111111111</v>
      </c>
      <c r="E32" s="16">
        <f>TRUNC(D32*$E$26,2)</f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thickBot="1" x14ac:dyDescent="0.3">
      <c r="A33" s="1"/>
      <c r="B33" s="178" t="s">
        <v>51</v>
      </c>
      <c r="C33" s="172"/>
      <c r="D33" s="22">
        <f t="shared" ref="D33" si="1">SUM(D31:D32)</f>
        <v>0.19444444444444442</v>
      </c>
      <c r="E33" s="23">
        <f>TRUNC(SUM(E31:E32),2)</f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thickBot="1" x14ac:dyDescent="0.3">
      <c r="A34" s="1"/>
      <c r="B34" s="2" t="s">
        <v>52</v>
      </c>
      <c r="C34" s="24" t="s">
        <v>53</v>
      </c>
      <c r="D34" s="25">
        <f>D33*D46</f>
        <v>6.5722222222222224E-2</v>
      </c>
      <c r="E34" s="26">
        <f>TRUNC(D34*$E$26,2)</f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thickBot="1" x14ac:dyDescent="0.3">
      <c r="A35" s="1"/>
      <c r="B35" s="178" t="s">
        <v>54</v>
      </c>
      <c r="C35" s="173"/>
      <c r="D35" s="27">
        <f t="shared" ref="D35" si="2">SUM(D33:D34)</f>
        <v>0.26016666666666666</v>
      </c>
      <c r="E35" s="18">
        <f>TRUNC(SUM(E33:E34),2)</f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thickBot="1" x14ac:dyDescent="0.3">
      <c r="A36" s="1"/>
      <c r="B36" s="171" t="s">
        <v>55</v>
      </c>
      <c r="C36" s="172"/>
      <c r="D36" s="172"/>
      <c r="E36" s="17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thickBot="1" x14ac:dyDescent="0.3">
      <c r="A37" s="1"/>
      <c r="B37" s="9" t="s">
        <v>56</v>
      </c>
      <c r="C37" s="9" t="s">
        <v>57</v>
      </c>
      <c r="D37" s="9" t="s">
        <v>28</v>
      </c>
      <c r="E37" s="9" t="s">
        <v>29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thickBot="1" x14ac:dyDescent="0.3">
      <c r="A38" s="1"/>
      <c r="B38" s="2" t="s">
        <v>58</v>
      </c>
      <c r="C38" s="28" t="s">
        <v>59</v>
      </c>
      <c r="D38" s="29">
        <v>0.2</v>
      </c>
      <c r="E38" s="30">
        <f>TRUNC(D38*$E$26,2)</f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thickBot="1" x14ac:dyDescent="0.3">
      <c r="A39" s="1"/>
      <c r="B39" s="2" t="s">
        <v>60</v>
      </c>
      <c r="C39" s="31" t="s">
        <v>61</v>
      </c>
      <c r="D39" s="29">
        <v>2.5000000000000001E-2</v>
      </c>
      <c r="E39" s="30">
        <f t="shared" ref="E39:E45" si="3">TRUNC(D39*$E$26,2)</f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87" customHeight="1" thickBot="1" x14ac:dyDescent="0.3">
      <c r="A40" s="1"/>
      <c r="B40" s="2" t="s">
        <v>62</v>
      </c>
      <c r="C40" s="32" t="s">
        <v>63</v>
      </c>
      <c r="D40" s="59"/>
      <c r="E40" s="30">
        <f t="shared" si="3"/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thickBot="1" x14ac:dyDescent="0.3">
      <c r="A41" s="1"/>
      <c r="B41" s="2" t="s">
        <v>64</v>
      </c>
      <c r="C41" s="31" t="s">
        <v>65</v>
      </c>
      <c r="D41" s="29">
        <v>1.4999999999999999E-2</v>
      </c>
      <c r="E41" s="30">
        <f t="shared" si="3"/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thickBot="1" x14ac:dyDescent="0.3">
      <c r="A42" s="1"/>
      <c r="B42" s="2" t="s">
        <v>66</v>
      </c>
      <c r="C42" s="31" t="s">
        <v>67</v>
      </c>
      <c r="D42" s="29">
        <v>0.01</v>
      </c>
      <c r="E42" s="30">
        <f t="shared" si="3"/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thickBot="1" x14ac:dyDescent="0.3">
      <c r="A43" s="1"/>
      <c r="B43" s="2" t="s">
        <v>68</v>
      </c>
      <c r="C43" s="31" t="s">
        <v>69</v>
      </c>
      <c r="D43" s="29">
        <v>6.0000000000000001E-3</v>
      </c>
      <c r="E43" s="30">
        <f t="shared" si="3"/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thickBot="1" x14ac:dyDescent="0.3">
      <c r="A44" s="1"/>
      <c r="B44" s="2" t="s">
        <v>70</v>
      </c>
      <c r="C44" s="31" t="s">
        <v>71</v>
      </c>
      <c r="D44" s="29">
        <v>2E-3</v>
      </c>
      <c r="E44" s="30">
        <f t="shared" si="3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thickBot="1" x14ac:dyDescent="0.3">
      <c r="A45" s="1"/>
      <c r="B45" s="2" t="s">
        <v>72</v>
      </c>
      <c r="C45" s="31" t="s">
        <v>73</v>
      </c>
      <c r="D45" s="29">
        <v>0.08</v>
      </c>
      <c r="E45" s="30">
        <f t="shared" si="3"/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thickBot="1" x14ac:dyDescent="0.3">
      <c r="A46" s="1"/>
      <c r="B46" s="178" t="s">
        <v>54</v>
      </c>
      <c r="C46" s="173"/>
      <c r="D46" s="33">
        <f t="shared" ref="D46" si="4">SUM(D38:D45)</f>
        <v>0.33800000000000002</v>
      </c>
      <c r="E46" s="34">
        <f>TRUNC(SUM(E38:E45),2)</f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thickBot="1" x14ac:dyDescent="0.3">
      <c r="A47" s="1"/>
      <c r="B47" s="171" t="s">
        <v>74</v>
      </c>
      <c r="C47" s="172"/>
      <c r="D47" s="172"/>
      <c r="E47" s="17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thickBot="1" x14ac:dyDescent="0.3">
      <c r="A48" s="1"/>
      <c r="B48" s="9" t="s">
        <v>75</v>
      </c>
      <c r="C48" s="171" t="s">
        <v>76</v>
      </c>
      <c r="D48" s="183"/>
      <c r="E48" s="35" t="s">
        <v>29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thickBot="1" x14ac:dyDescent="0.3">
      <c r="A49" s="1"/>
      <c r="B49" s="2" t="s">
        <v>77</v>
      </c>
      <c r="C49" s="181" t="s">
        <v>78</v>
      </c>
      <c r="D49" s="182"/>
      <c r="E49" s="36">
        <f>E159</f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thickBot="1" x14ac:dyDescent="0.3">
      <c r="A50" s="1"/>
      <c r="B50" s="2" t="s">
        <v>79</v>
      </c>
      <c r="C50" s="181" t="s">
        <v>80</v>
      </c>
      <c r="D50" s="182"/>
      <c r="E50" s="36">
        <f>E147</f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thickBot="1" x14ac:dyDescent="0.3">
      <c r="A51" s="1"/>
      <c r="B51" s="2" t="s">
        <v>81</v>
      </c>
      <c r="C51" s="181" t="s">
        <v>82</v>
      </c>
      <c r="D51" s="182"/>
      <c r="E51" s="36">
        <f>E149</f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thickBot="1" x14ac:dyDescent="0.3">
      <c r="A52" s="1"/>
      <c r="B52" s="2" t="s">
        <v>83</v>
      </c>
      <c r="C52" s="181" t="s">
        <v>84</v>
      </c>
      <c r="D52" s="182"/>
      <c r="E52" s="36">
        <f>E136</f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thickBot="1" x14ac:dyDescent="0.3">
      <c r="A53" s="1"/>
      <c r="B53" s="2" t="s">
        <v>85</v>
      </c>
      <c r="C53" s="181" t="s">
        <v>86</v>
      </c>
      <c r="D53" s="182"/>
      <c r="E53" s="36">
        <f>E138</f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thickBot="1" x14ac:dyDescent="0.3">
      <c r="A54" s="1"/>
      <c r="B54" s="2" t="s">
        <v>87</v>
      </c>
      <c r="C54" s="181" t="s">
        <v>88</v>
      </c>
      <c r="D54" s="182"/>
      <c r="E54" s="36">
        <f>E137</f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thickBot="1" x14ac:dyDescent="0.3">
      <c r="A55" s="1"/>
      <c r="B55" s="2" t="s">
        <v>187</v>
      </c>
      <c r="C55" s="208" t="s">
        <v>200</v>
      </c>
      <c r="D55" s="230"/>
      <c r="E55" s="36">
        <f>E139</f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thickBot="1" x14ac:dyDescent="0.3">
      <c r="A56" s="1"/>
      <c r="B56" s="2" t="s">
        <v>201</v>
      </c>
      <c r="C56" s="196" t="s">
        <v>188</v>
      </c>
      <c r="D56" s="197"/>
      <c r="E56" s="3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thickBot="1" x14ac:dyDescent="0.3">
      <c r="A57" s="1"/>
      <c r="B57" s="171" t="s">
        <v>89</v>
      </c>
      <c r="C57" s="172"/>
      <c r="D57" s="173"/>
      <c r="E57" s="18">
        <f>TRUNC(SUM(E49:E56),2)</f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thickBot="1" x14ac:dyDescent="0.3">
      <c r="A58" s="1"/>
      <c r="B58" s="171" t="s">
        <v>90</v>
      </c>
      <c r="C58" s="172"/>
      <c r="D58" s="172"/>
      <c r="E58" s="17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thickBot="1" x14ac:dyDescent="0.3">
      <c r="A59" s="1"/>
      <c r="B59" s="9">
        <v>2</v>
      </c>
      <c r="C59" s="171" t="s">
        <v>91</v>
      </c>
      <c r="D59" s="173"/>
      <c r="E59" s="9" t="s">
        <v>29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thickBot="1" x14ac:dyDescent="0.3">
      <c r="A60" s="1"/>
      <c r="B60" s="2" t="s">
        <v>45</v>
      </c>
      <c r="C60" s="192" t="s">
        <v>46</v>
      </c>
      <c r="D60" s="182"/>
      <c r="E60" s="37">
        <f>$E$35</f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thickBot="1" x14ac:dyDescent="0.3">
      <c r="A61" s="1"/>
      <c r="B61" s="2" t="s">
        <v>56</v>
      </c>
      <c r="C61" s="192" t="s">
        <v>92</v>
      </c>
      <c r="D61" s="182"/>
      <c r="E61" s="37">
        <f>$E$46</f>
        <v>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thickBot="1" x14ac:dyDescent="0.3">
      <c r="A62" s="1"/>
      <c r="B62" s="2" t="s">
        <v>75</v>
      </c>
      <c r="C62" s="192" t="s">
        <v>93</v>
      </c>
      <c r="D62" s="182"/>
      <c r="E62" s="37">
        <f>$E$57</f>
        <v>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thickBot="1" x14ac:dyDescent="0.3">
      <c r="A63" s="1"/>
      <c r="B63" s="171" t="s">
        <v>54</v>
      </c>
      <c r="C63" s="172"/>
      <c r="D63" s="173"/>
      <c r="E63" s="18">
        <f>TRUNC(SUM(E60:E62),2)</f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thickBot="1" x14ac:dyDescent="0.3">
      <c r="A65" s="1"/>
      <c r="B65" s="171" t="s">
        <v>94</v>
      </c>
      <c r="C65" s="172"/>
      <c r="D65" s="172"/>
      <c r="E65" s="17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thickBot="1" x14ac:dyDescent="0.3">
      <c r="A66" s="1"/>
      <c r="B66" s="9">
        <v>3</v>
      </c>
      <c r="C66" s="9" t="s">
        <v>95</v>
      </c>
      <c r="D66" s="9" t="s">
        <v>28</v>
      </c>
      <c r="E66" s="9" t="s">
        <v>29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thickBot="1" x14ac:dyDescent="0.3">
      <c r="A67" s="1"/>
      <c r="B67" s="2" t="s">
        <v>96</v>
      </c>
      <c r="C67" s="38" t="s">
        <v>97</v>
      </c>
      <c r="D67" s="60"/>
      <c r="E67" s="16">
        <f>TRUNC(D67*$E$26,2)</f>
        <v>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.75" customHeight="1" thickBot="1" x14ac:dyDescent="0.3">
      <c r="A68" s="1"/>
      <c r="B68" s="2" t="s">
        <v>98</v>
      </c>
      <c r="C68" s="39" t="s">
        <v>99</v>
      </c>
      <c r="D68" s="117">
        <f>D67*$D$45</f>
        <v>0</v>
      </c>
      <c r="E68" s="16">
        <f t="shared" ref="E68:E71" si="5">TRUNC(D68*$E$26,2)</f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thickBot="1" x14ac:dyDescent="0.3">
      <c r="A69" s="1"/>
      <c r="B69" s="2" t="s">
        <v>100</v>
      </c>
      <c r="C69" s="19" t="s">
        <v>101</v>
      </c>
      <c r="D69" s="60"/>
      <c r="E69" s="16">
        <f t="shared" si="5"/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5.25" customHeight="1" thickBot="1" x14ac:dyDescent="0.3">
      <c r="A70" s="1"/>
      <c r="B70" s="2" t="s">
        <v>102</v>
      </c>
      <c r="C70" s="32" t="s">
        <v>103</v>
      </c>
      <c r="D70" s="117">
        <f>D69*$D$46</f>
        <v>0</v>
      </c>
      <c r="E70" s="16">
        <f t="shared" si="5"/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thickBot="1" x14ac:dyDescent="0.3">
      <c r="A71" s="1"/>
      <c r="B71" s="2" t="s">
        <v>104</v>
      </c>
      <c r="C71" s="32" t="s">
        <v>105</v>
      </c>
      <c r="D71" s="20">
        <v>3.44E-2</v>
      </c>
      <c r="E71" s="16">
        <f t="shared" si="5"/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thickBot="1" x14ac:dyDescent="0.3">
      <c r="A72" s="1"/>
      <c r="B72" s="171" t="s">
        <v>54</v>
      </c>
      <c r="C72" s="173"/>
      <c r="D72" s="40">
        <f t="shared" ref="D72" si="6">SUM(D67:D71)</f>
        <v>3.44E-2</v>
      </c>
      <c r="E72" s="41">
        <f>TRUNC(SUM(E67:E71),2)</f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thickBot="1" x14ac:dyDescent="0.3">
      <c r="A74" s="1"/>
      <c r="B74" s="171" t="s">
        <v>106</v>
      </c>
      <c r="C74" s="172"/>
      <c r="D74" s="172"/>
      <c r="E74" s="17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thickBot="1" x14ac:dyDescent="0.3">
      <c r="A75" s="1"/>
      <c r="B75" s="193" t="s">
        <v>195</v>
      </c>
      <c r="C75" s="194"/>
      <c r="D75" s="194"/>
      <c r="E75" s="19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 thickBot="1" x14ac:dyDescent="0.3">
      <c r="A76" s="1"/>
      <c r="B76" s="152" t="s">
        <v>107</v>
      </c>
      <c r="C76" s="153" t="s">
        <v>194</v>
      </c>
      <c r="D76" s="153" t="s">
        <v>28</v>
      </c>
      <c r="E76" s="154" t="s">
        <v>29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thickBot="1" x14ac:dyDescent="0.3">
      <c r="A77" s="1"/>
      <c r="B77" s="151" t="s">
        <v>109</v>
      </c>
      <c r="C77" s="145" t="s">
        <v>108</v>
      </c>
      <c r="D77" s="146"/>
      <c r="E77" s="147">
        <f>TRUNC(D77*$E$26,2)</f>
        <v>0</v>
      </c>
      <c r="F77" s="1"/>
      <c r="G77" s="4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thickBot="1" x14ac:dyDescent="0.3">
      <c r="A78" s="1"/>
      <c r="B78" s="138" t="s">
        <v>110</v>
      </c>
      <c r="C78" s="131" t="s">
        <v>111</v>
      </c>
      <c r="D78" s="132"/>
      <c r="E78" s="135">
        <f t="shared" ref="E78:E82" si="7">TRUNC(D78*$E$26,2)</f>
        <v>0</v>
      </c>
      <c r="F78" s="1"/>
      <c r="G78" s="4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thickBot="1" x14ac:dyDescent="0.3">
      <c r="A79" s="1"/>
      <c r="B79" s="139" t="s">
        <v>112</v>
      </c>
      <c r="C79" s="131" t="s">
        <v>113</v>
      </c>
      <c r="D79" s="132"/>
      <c r="E79" s="135">
        <f t="shared" si="7"/>
        <v>0</v>
      </c>
      <c r="F79" s="1"/>
      <c r="G79" s="4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thickBot="1" x14ac:dyDescent="0.3">
      <c r="A80" s="1"/>
      <c r="B80" s="129" t="s">
        <v>114</v>
      </c>
      <c r="C80" s="131" t="s">
        <v>115</v>
      </c>
      <c r="D80" s="132"/>
      <c r="E80" s="135">
        <f t="shared" si="7"/>
        <v>0</v>
      </c>
      <c r="F80" s="1"/>
      <c r="G80" s="4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thickBot="1" x14ac:dyDescent="0.3">
      <c r="A81" s="1"/>
      <c r="B81" s="130" t="s">
        <v>116</v>
      </c>
      <c r="C81" s="131" t="s">
        <v>193</v>
      </c>
      <c r="D81" s="132"/>
      <c r="E81" s="135">
        <f t="shared" si="7"/>
        <v>0</v>
      </c>
      <c r="F81" s="1"/>
      <c r="G81" s="4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thickBot="1" x14ac:dyDescent="0.3">
      <c r="A82" s="1"/>
      <c r="B82" s="140" t="s">
        <v>216</v>
      </c>
      <c r="C82" s="141" t="s">
        <v>217</v>
      </c>
      <c r="D82" s="142">
        <v>8.3299999999999999E-2</v>
      </c>
      <c r="E82" s="143">
        <f t="shared" si="7"/>
        <v>0</v>
      </c>
      <c r="F82" s="1"/>
      <c r="G82" s="4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thickBot="1" x14ac:dyDescent="0.3">
      <c r="A83" s="1"/>
      <c r="B83" s="190" t="s">
        <v>51</v>
      </c>
      <c r="C83" s="191"/>
      <c r="D83" s="128">
        <f>SUM(D77:D81)</f>
        <v>0</v>
      </c>
      <c r="E83" s="127">
        <f>TRUNC(SUM(E77:E82),2)</f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.75" customHeight="1" thickBot="1" x14ac:dyDescent="0.3">
      <c r="A84" s="1"/>
      <c r="B84" s="2" t="s">
        <v>196</v>
      </c>
      <c r="C84" s="24" t="s">
        <v>117</v>
      </c>
      <c r="D84" s="25">
        <f>D83*D46</f>
        <v>0</v>
      </c>
      <c r="E84" s="16">
        <f>TRUNC(D84*$E$26,2)</f>
        <v>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thickBot="1" x14ac:dyDescent="0.3">
      <c r="A85" s="1"/>
      <c r="B85" s="171" t="s">
        <v>54</v>
      </c>
      <c r="C85" s="172"/>
      <c r="D85" s="22">
        <f t="shared" ref="D85" si="8">SUM(D83:D84)</f>
        <v>0</v>
      </c>
      <c r="E85" s="23">
        <f>TRUNC(SUM(E83:E84),2)</f>
        <v>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hidden="1" customHeight="1" x14ac:dyDescent="0.25">
      <c r="A86" s="1"/>
      <c r="B86" s="184" t="s">
        <v>118</v>
      </c>
      <c r="C86" s="185"/>
      <c r="D86" s="185"/>
      <c r="E86" s="18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hidden="1" customHeight="1" x14ac:dyDescent="0.25">
      <c r="A88" s="1"/>
      <c r="B88" s="9" t="s">
        <v>119</v>
      </c>
      <c r="C88" s="43" t="s">
        <v>120</v>
      </c>
      <c r="D88" s="9" t="s">
        <v>28</v>
      </c>
      <c r="E88" s="44" t="s">
        <v>29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hidden="1" customHeight="1" x14ac:dyDescent="0.25">
      <c r="A89" s="1"/>
      <c r="B89" s="2" t="s">
        <v>121</v>
      </c>
      <c r="C89" s="19" t="s">
        <v>122</v>
      </c>
      <c r="D89" s="20"/>
      <c r="E89" s="4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hidden="1" customHeight="1" x14ac:dyDescent="0.25">
      <c r="A90" s="1"/>
      <c r="B90" s="186" t="s">
        <v>54</v>
      </c>
      <c r="C90" s="173"/>
      <c r="D90" s="46"/>
      <c r="E90" s="4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thickBot="1" x14ac:dyDescent="0.3">
      <c r="A92" s="1"/>
      <c r="B92" s="187" t="s">
        <v>123</v>
      </c>
      <c r="C92" s="188"/>
      <c r="D92" s="188"/>
      <c r="E92" s="18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thickBot="1" x14ac:dyDescent="0.3">
      <c r="A93" s="1"/>
      <c r="B93" s="9">
        <v>4</v>
      </c>
      <c r="C93" s="171" t="s">
        <v>124</v>
      </c>
      <c r="D93" s="173"/>
      <c r="E93" s="9" t="s">
        <v>29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thickBot="1" x14ac:dyDescent="0.3">
      <c r="A94" s="1"/>
      <c r="B94" s="2" t="s">
        <v>107</v>
      </c>
      <c r="C94" s="233" t="s">
        <v>194</v>
      </c>
      <c r="D94" s="234"/>
      <c r="E94" s="37">
        <f>$E$85</f>
        <v>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hidden="1" customHeight="1" x14ac:dyDescent="0.25">
      <c r="A95" s="1"/>
      <c r="B95" s="2" t="s">
        <v>125</v>
      </c>
      <c r="C95" s="208" t="s">
        <v>120</v>
      </c>
      <c r="D95" s="182"/>
      <c r="E95" s="16">
        <f>E90</f>
        <v>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thickBot="1" x14ac:dyDescent="0.3">
      <c r="A96" s="1"/>
      <c r="B96" s="171" t="s">
        <v>54</v>
      </c>
      <c r="C96" s="172"/>
      <c r="D96" s="173"/>
      <c r="E96" s="18">
        <f>SUM(E94:E95)</f>
        <v>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hidden="1" customHeight="1" x14ac:dyDescent="0.25">
      <c r="A98" s="1"/>
      <c r="B98" s="186" t="s">
        <v>126</v>
      </c>
      <c r="C98" s="172"/>
      <c r="D98" s="172"/>
      <c r="E98" s="173"/>
      <c r="F98" s="4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hidden="1" customHeight="1" x14ac:dyDescent="0.25">
      <c r="A99" s="1"/>
      <c r="B99" s="235" t="s">
        <v>127</v>
      </c>
      <c r="C99" s="236"/>
      <c r="D99" s="49">
        <v>0.05</v>
      </c>
      <c r="E99" s="50" t="e">
        <f>D99*#REF!</f>
        <v>#REF!</v>
      </c>
      <c r="F99" s="4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thickBot="1" x14ac:dyDescent="0.3">
      <c r="A100" s="48"/>
      <c r="B100" s="171" t="s">
        <v>128</v>
      </c>
      <c r="C100" s="172"/>
      <c r="D100" s="172"/>
      <c r="E100" s="173"/>
      <c r="F100" s="4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thickBot="1" x14ac:dyDescent="0.3">
      <c r="A101" s="1"/>
      <c r="B101" s="9">
        <v>5</v>
      </c>
      <c r="C101" s="171" t="s">
        <v>129</v>
      </c>
      <c r="D101" s="173"/>
      <c r="E101" s="51" t="s">
        <v>29</v>
      </c>
      <c r="F101" s="4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thickBot="1" x14ac:dyDescent="0.3">
      <c r="A102" s="48"/>
      <c r="B102" s="2" t="s">
        <v>130</v>
      </c>
      <c r="C102" s="181" t="s">
        <v>131</v>
      </c>
      <c r="D102" s="182"/>
      <c r="E102" s="62">
        <f>UNIFORMES!G14</f>
        <v>0</v>
      </c>
      <c r="F102" s="4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thickBot="1" x14ac:dyDescent="0.3">
      <c r="A103" s="1"/>
      <c r="B103" s="2" t="s">
        <v>132</v>
      </c>
      <c r="C103" s="181" t="s">
        <v>207</v>
      </c>
      <c r="D103" s="182"/>
      <c r="E103" s="6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thickBot="1" x14ac:dyDescent="0.3">
      <c r="A104" s="1"/>
      <c r="B104" s="2"/>
      <c r="C104" s="181"/>
      <c r="D104" s="182"/>
      <c r="E104" s="6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thickBot="1" x14ac:dyDescent="0.3">
      <c r="A105" s="1"/>
      <c r="B105" s="2"/>
      <c r="C105" s="181"/>
      <c r="D105" s="182"/>
      <c r="E105" s="6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thickBot="1" x14ac:dyDescent="0.3">
      <c r="A106" s="1"/>
      <c r="B106" s="2"/>
      <c r="C106" s="196"/>
      <c r="D106" s="197"/>
      <c r="E106" s="6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thickBot="1" x14ac:dyDescent="0.3">
      <c r="A107" s="1"/>
      <c r="B107" s="171" t="s">
        <v>54</v>
      </c>
      <c r="C107" s="172"/>
      <c r="D107" s="173"/>
      <c r="E107" s="18">
        <f>TRUNC(SUM(E102:E106),2)</f>
        <v>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thickBot="1" x14ac:dyDescent="0.3">
      <c r="A109" s="1"/>
      <c r="B109" s="171" t="s">
        <v>133</v>
      </c>
      <c r="C109" s="172"/>
      <c r="D109" s="172"/>
      <c r="E109" s="17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thickBot="1" x14ac:dyDescent="0.3">
      <c r="A110" s="1"/>
      <c r="B110" s="9">
        <v>6</v>
      </c>
      <c r="C110" s="9" t="s">
        <v>134</v>
      </c>
      <c r="D110" s="9" t="s">
        <v>28</v>
      </c>
      <c r="E110" s="9" t="s">
        <v>29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thickBot="1" x14ac:dyDescent="0.3">
      <c r="A111" s="1"/>
      <c r="B111" s="2" t="s">
        <v>135</v>
      </c>
      <c r="C111" s="38" t="s">
        <v>136</v>
      </c>
      <c r="D111" s="60"/>
      <c r="E111" s="16">
        <f>TRUNC(D111*(E107+E96+E72+E63+E26),2)</f>
        <v>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thickBot="1" x14ac:dyDescent="0.3">
      <c r="A112" s="1"/>
      <c r="B112" s="2" t="s">
        <v>137</v>
      </c>
      <c r="C112" s="38" t="s">
        <v>138</v>
      </c>
      <c r="D112" s="60"/>
      <c r="E112" s="16">
        <f>TRUNC(D112*(E111+E107+E96+E72+E63+E26),2)</f>
        <v>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thickBot="1" x14ac:dyDescent="0.3">
      <c r="A113" s="1"/>
      <c r="B113" s="2" t="s">
        <v>139</v>
      </c>
      <c r="C113" s="237" t="s">
        <v>140</v>
      </c>
      <c r="D113" s="238"/>
      <c r="E113" s="17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thickBot="1" x14ac:dyDescent="0.3">
      <c r="A114" s="1"/>
      <c r="B114" s="2" t="s">
        <v>141</v>
      </c>
      <c r="C114" s="38" t="s">
        <v>142</v>
      </c>
      <c r="D114" s="20">
        <v>6.4999999999999997E-3</v>
      </c>
      <c r="E114" s="16">
        <f>TRUNC((D114*(E111+E112+E107+E96+E72+E63+E26))/(1-D114-D115-D116),2)</f>
        <v>0</v>
      </c>
      <c r="F114" s="5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thickBot="1" x14ac:dyDescent="0.3">
      <c r="A115" s="1"/>
      <c r="B115" s="2" t="s">
        <v>143</v>
      </c>
      <c r="C115" s="38" t="s">
        <v>144</v>
      </c>
      <c r="D115" s="20">
        <v>0.03</v>
      </c>
      <c r="E115" s="16">
        <f>TRUNC((D115*(E111+E112+E107+E96+E72+E63+E26))/(1-D115-D114-D116),2)</f>
        <v>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thickBot="1" x14ac:dyDescent="0.3">
      <c r="A116" s="1"/>
      <c r="B116" s="2" t="s">
        <v>145</v>
      </c>
      <c r="C116" s="38" t="s">
        <v>146</v>
      </c>
      <c r="D116" s="21">
        <v>0.05</v>
      </c>
      <c r="E116" s="16">
        <f>TRUNC((D116*(E111+E112+E107+E96+E72+E63+E26))/(1-D114-D115-D116),2)</f>
        <v>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thickBot="1" x14ac:dyDescent="0.3">
      <c r="A117" s="1"/>
      <c r="B117" s="171" t="s">
        <v>54</v>
      </c>
      <c r="C117" s="172"/>
      <c r="D117" s="22">
        <f t="shared" ref="D117" si="9">SUM(D111:D116)</f>
        <v>8.6499999999999994E-2</v>
      </c>
      <c r="E117" s="23">
        <f>TRUNC(SUM(E111:E116),2)</f>
        <v>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thickBot="1" x14ac:dyDescent="0.3">
      <c r="A119" s="1"/>
      <c r="B119" s="171" t="s">
        <v>199</v>
      </c>
      <c r="C119" s="172"/>
      <c r="D119" s="172"/>
      <c r="E119" s="17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53" t="s">
        <v>5</v>
      </c>
      <c r="C120" s="239" t="s">
        <v>26</v>
      </c>
      <c r="D120" s="240"/>
      <c r="E120" s="54">
        <f>$E$26</f>
        <v>0</v>
      </c>
      <c r="F120" s="5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56" t="s">
        <v>7</v>
      </c>
      <c r="C121" s="208" t="s">
        <v>43</v>
      </c>
      <c r="D121" s="182"/>
      <c r="E121" s="37">
        <f>$E$63</f>
        <v>0</v>
      </c>
      <c r="F121" s="5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56" t="s">
        <v>10</v>
      </c>
      <c r="C122" s="208" t="s">
        <v>147</v>
      </c>
      <c r="D122" s="182"/>
      <c r="E122" s="37">
        <f>$E$72</f>
        <v>0</v>
      </c>
      <c r="F122" s="5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56" t="s">
        <v>12</v>
      </c>
      <c r="C123" s="208" t="s">
        <v>148</v>
      </c>
      <c r="D123" s="182"/>
      <c r="E123" s="37">
        <f>$E$96</f>
        <v>0</v>
      </c>
      <c r="F123" s="5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thickBot="1" x14ac:dyDescent="0.3">
      <c r="A124" s="1"/>
      <c r="B124" s="56" t="s">
        <v>24</v>
      </c>
      <c r="C124" s="208" t="s">
        <v>128</v>
      </c>
      <c r="D124" s="182"/>
      <c r="E124" s="37">
        <f>$E$107</f>
        <v>0</v>
      </c>
      <c r="F124" s="5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thickBot="1" x14ac:dyDescent="0.3">
      <c r="A125" s="1"/>
      <c r="B125" s="171" t="s">
        <v>149</v>
      </c>
      <c r="C125" s="172"/>
      <c r="D125" s="173"/>
      <c r="E125" s="23">
        <f>TRUNC(SUM(E120:E124),2)</f>
        <v>0</v>
      </c>
      <c r="F125" s="5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thickBot="1" x14ac:dyDescent="0.3">
      <c r="A126" s="1"/>
      <c r="B126" s="57" t="s">
        <v>150</v>
      </c>
      <c r="C126" s="231" t="s">
        <v>133</v>
      </c>
      <c r="D126" s="232"/>
      <c r="E126" s="16">
        <f>E117</f>
        <v>0</v>
      </c>
      <c r="F126" s="5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thickBot="1" x14ac:dyDescent="0.3">
      <c r="A127" s="1"/>
      <c r="B127" s="171" t="s">
        <v>151</v>
      </c>
      <c r="C127" s="172"/>
      <c r="D127" s="173"/>
      <c r="E127" s="23">
        <f>TRUNC(SUM(E125:E126),2)</f>
        <v>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thickBot="1" x14ac:dyDescent="0.3">
      <c r="A128" s="1"/>
      <c r="B128" s="58"/>
      <c r="C128" s="58"/>
      <c r="D128" s="58"/>
      <c r="E128" s="5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thickBot="1" x14ac:dyDescent="0.3">
      <c r="A129" s="1"/>
      <c r="B129" s="171" t="s">
        <v>152</v>
      </c>
      <c r="C129" s="172"/>
      <c r="D129" s="173"/>
      <c r="E129" s="23">
        <f>TRUNC(E127*12,2)</f>
        <v>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 x14ac:dyDescent="0.3">
      <c r="A133" s="1"/>
      <c r="B133" s="198" t="s">
        <v>76</v>
      </c>
      <c r="C133" s="199"/>
      <c r="D133" s="199"/>
      <c r="E133" s="20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thickBot="1" x14ac:dyDescent="0.3">
      <c r="A134" s="1"/>
      <c r="B134" s="201" t="s">
        <v>153</v>
      </c>
      <c r="C134" s="202"/>
      <c r="D134" s="202"/>
      <c r="E134" s="20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thickBot="1" x14ac:dyDescent="0.3">
      <c r="A135" s="1"/>
      <c r="B135" s="123" t="s">
        <v>154</v>
      </c>
      <c r="C135" s="204" t="s">
        <v>155</v>
      </c>
      <c r="D135" s="205"/>
      <c r="E135" s="124" t="s">
        <v>173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thickBot="1" x14ac:dyDescent="0.3">
      <c r="A136" s="1"/>
      <c r="B136" s="64" t="s">
        <v>156</v>
      </c>
      <c r="C136" s="206" t="s">
        <v>84</v>
      </c>
      <c r="D136" s="207"/>
      <c r="E136" s="6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thickBot="1" x14ac:dyDescent="0.3">
      <c r="A137" s="1"/>
      <c r="B137" s="66" t="s">
        <v>157</v>
      </c>
      <c r="C137" s="206" t="s">
        <v>88</v>
      </c>
      <c r="D137" s="209"/>
      <c r="E137" s="6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thickBot="1" x14ac:dyDescent="0.3">
      <c r="A138" s="1"/>
      <c r="B138" s="66" t="s">
        <v>158</v>
      </c>
      <c r="C138" s="212" t="s">
        <v>86</v>
      </c>
      <c r="D138" s="213"/>
      <c r="E138" s="6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thickBot="1" x14ac:dyDescent="0.3">
      <c r="A139" s="1"/>
      <c r="B139" s="66" t="s">
        <v>162</v>
      </c>
      <c r="C139" s="212" t="s">
        <v>200</v>
      </c>
      <c r="D139" s="213"/>
      <c r="E139" s="6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thickBot="1" x14ac:dyDescent="0.3">
      <c r="A141" s="1"/>
      <c r="B141" s="214" t="s">
        <v>174</v>
      </c>
      <c r="C141" s="215"/>
      <c r="D141" s="215"/>
      <c r="E141" s="21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thickBot="1" x14ac:dyDescent="0.3">
      <c r="A142" s="1"/>
      <c r="B142" s="119" t="s">
        <v>154</v>
      </c>
      <c r="C142" s="204" t="s">
        <v>155</v>
      </c>
      <c r="D142" s="205"/>
      <c r="E142" s="121" t="s">
        <v>173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18" t="s">
        <v>156</v>
      </c>
      <c r="C143" s="228" t="s">
        <v>159</v>
      </c>
      <c r="D143" s="229"/>
      <c r="E143" s="6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68" t="s">
        <v>157</v>
      </c>
      <c r="C144" s="210" t="s">
        <v>160</v>
      </c>
      <c r="D144" s="211"/>
      <c r="E144" s="70">
        <v>22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68" t="s">
        <v>158</v>
      </c>
      <c r="C145" s="210" t="s">
        <v>161</v>
      </c>
      <c r="D145" s="211"/>
      <c r="E145" s="71">
        <f>E143*E144</f>
        <v>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thickBot="1" x14ac:dyDescent="0.3">
      <c r="A146" s="1"/>
      <c r="B146" s="72" t="s">
        <v>162</v>
      </c>
      <c r="C146" s="224" t="s">
        <v>163</v>
      </c>
      <c r="D146" s="225"/>
      <c r="E146" s="73">
        <f>0.1*E145</f>
        <v>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thickBot="1" x14ac:dyDescent="0.3">
      <c r="A147" s="1"/>
      <c r="B147" s="179" t="s">
        <v>175</v>
      </c>
      <c r="C147" s="226"/>
      <c r="D147" s="227"/>
      <c r="E147" s="74">
        <f>E145-E146</f>
        <v>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thickBot="1" x14ac:dyDescent="0.3">
      <c r="A148" s="1"/>
      <c r="B148" s="1"/>
      <c r="C148" s="1"/>
      <c r="D148" s="7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thickBot="1" x14ac:dyDescent="0.3">
      <c r="A149" s="1"/>
      <c r="B149" s="179" t="s">
        <v>164</v>
      </c>
      <c r="C149" s="226"/>
      <c r="D149" s="227"/>
      <c r="E149" s="7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thickBot="1" x14ac:dyDescent="0.3">
      <c r="A151" s="1"/>
      <c r="B151" s="214" t="s">
        <v>176</v>
      </c>
      <c r="C151" s="215"/>
      <c r="D151" s="215"/>
      <c r="E151" s="21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thickBot="1" x14ac:dyDescent="0.3">
      <c r="A152" s="1"/>
      <c r="B152" s="119" t="s">
        <v>154</v>
      </c>
      <c r="C152" s="120" t="s">
        <v>155</v>
      </c>
      <c r="D152" s="122"/>
      <c r="E152" s="121" t="s">
        <v>173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18" t="s">
        <v>165</v>
      </c>
      <c r="C153" s="220" t="s">
        <v>166</v>
      </c>
      <c r="D153" s="221"/>
      <c r="E153" s="77">
        <f>D14</f>
        <v>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68" t="s">
        <v>156</v>
      </c>
      <c r="C154" s="222" t="s">
        <v>167</v>
      </c>
      <c r="D154" s="223"/>
      <c r="E154" s="7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68" t="s">
        <v>157</v>
      </c>
      <c r="C155" s="210" t="s">
        <v>160</v>
      </c>
      <c r="D155" s="211"/>
      <c r="E155" s="79">
        <v>22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68" t="s">
        <v>158</v>
      </c>
      <c r="C156" s="210" t="s">
        <v>168</v>
      </c>
      <c r="D156" s="211"/>
      <c r="E156" s="79">
        <v>2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68" t="s">
        <v>162</v>
      </c>
      <c r="C157" s="210" t="s">
        <v>169</v>
      </c>
      <c r="D157" s="211"/>
      <c r="E157" s="80">
        <f>TRUNC(E154*E155*E156,2)</f>
        <v>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thickBot="1" x14ac:dyDescent="0.3">
      <c r="A158" s="1"/>
      <c r="B158" s="72" t="s">
        <v>170</v>
      </c>
      <c r="C158" s="224" t="s">
        <v>171</v>
      </c>
      <c r="D158" s="225"/>
      <c r="E158" s="81">
        <f>TRUNC(E153*6%,2)</f>
        <v>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 thickBot="1" x14ac:dyDescent="0.3">
      <c r="A159" s="1"/>
      <c r="B159" s="217" t="s">
        <v>172</v>
      </c>
      <c r="C159" s="218"/>
      <c r="D159" s="219"/>
      <c r="E159" s="74">
        <f>TRUNC(E157-E158,2)</f>
        <v>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</sheetData>
  <mergeCells count="99">
    <mergeCell ref="C55:D55"/>
    <mergeCell ref="B125:D125"/>
    <mergeCell ref="C126:D126"/>
    <mergeCell ref="B127:D127"/>
    <mergeCell ref="B129:D129"/>
    <mergeCell ref="C94:D94"/>
    <mergeCell ref="C95:D95"/>
    <mergeCell ref="B96:D96"/>
    <mergeCell ref="B98:E98"/>
    <mergeCell ref="B99:C99"/>
    <mergeCell ref="B100:E100"/>
    <mergeCell ref="C56:D56"/>
    <mergeCell ref="C113:E113"/>
    <mergeCell ref="B117:C117"/>
    <mergeCell ref="B119:E119"/>
    <mergeCell ref="C120:D120"/>
    <mergeCell ref="B147:D147"/>
    <mergeCell ref="B149:D149"/>
    <mergeCell ref="C146:D146"/>
    <mergeCell ref="C143:D143"/>
    <mergeCell ref="C139:D139"/>
    <mergeCell ref="B151:E151"/>
    <mergeCell ref="B159:D159"/>
    <mergeCell ref="C153:D153"/>
    <mergeCell ref="C154:D154"/>
    <mergeCell ref="C155:D155"/>
    <mergeCell ref="C156:D156"/>
    <mergeCell ref="C157:D157"/>
    <mergeCell ref="C158:D158"/>
    <mergeCell ref="C137:D137"/>
    <mergeCell ref="C144:D144"/>
    <mergeCell ref="C145:D145"/>
    <mergeCell ref="C138:D138"/>
    <mergeCell ref="B141:E141"/>
    <mergeCell ref="C142:D142"/>
    <mergeCell ref="B109:E109"/>
    <mergeCell ref="B133:E133"/>
    <mergeCell ref="B134:E134"/>
    <mergeCell ref="C135:D135"/>
    <mergeCell ref="C136:D136"/>
    <mergeCell ref="C123:D123"/>
    <mergeCell ref="C124:D124"/>
    <mergeCell ref="C121:D121"/>
    <mergeCell ref="C122:D122"/>
    <mergeCell ref="C102:D102"/>
    <mergeCell ref="C103:D103"/>
    <mergeCell ref="C104:D104"/>
    <mergeCell ref="C105:D105"/>
    <mergeCell ref="B107:D107"/>
    <mergeCell ref="C106:D106"/>
    <mergeCell ref="B83:C83"/>
    <mergeCell ref="B57:D57"/>
    <mergeCell ref="B58:E58"/>
    <mergeCell ref="C59:D59"/>
    <mergeCell ref="C60:D60"/>
    <mergeCell ref="C61:D61"/>
    <mergeCell ref="C62:D62"/>
    <mergeCell ref="B63:D63"/>
    <mergeCell ref="B65:E65"/>
    <mergeCell ref="B72:C72"/>
    <mergeCell ref="B74:E74"/>
    <mergeCell ref="B75:E75"/>
    <mergeCell ref="C101:D101"/>
    <mergeCell ref="B85:C85"/>
    <mergeCell ref="B86:E86"/>
    <mergeCell ref="B90:C90"/>
    <mergeCell ref="B92:E92"/>
    <mergeCell ref="C93:D93"/>
    <mergeCell ref="C54:D54"/>
    <mergeCell ref="B29:E29"/>
    <mergeCell ref="B33:C33"/>
    <mergeCell ref="B35:C35"/>
    <mergeCell ref="B36:E36"/>
    <mergeCell ref="B46:C46"/>
    <mergeCell ref="B47:E47"/>
    <mergeCell ref="C48:D48"/>
    <mergeCell ref="C49:D49"/>
    <mergeCell ref="C50:D50"/>
    <mergeCell ref="C51:D51"/>
    <mergeCell ref="C52:D52"/>
    <mergeCell ref="C53:D53"/>
    <mergeCell ref="B18:E18"/>
    <mergeCell ref="B26:D26"/>
    <mergeCell ref="B28:E28"/>
    <mergeCell ref="B8:E8"/>
    <mergeCell ref="B9:C9"/>
    <mergeCell ref="B10:C10"/>
    <mergeCell ref="B11:E11"/>
    <mergeCell ref="D12:E12"/>
    <mergeCell ref="D13:E13"/>
    <mergeCell ref="D7:E7"/>
    <mergeCell ref="D14:E14"/>
    <mergeCell ref="D15:E15"/>
    <mergeCell ref="D16:E16"/>
    <mergeCell ref="B2:E2"/>
    <mergeCell ref="B3:E3"/>
    <mergeCell ref="D4:E4"/>
    <mergeCell ref="D5:E5"/>
    <mergeCell ref="D6:E6"/>
  </mergeCells>
  <phoneticPr fontId="12" type="noConversion"/>
  <pageMargins left="0.511811024" right="0.511811024" top="0.78740157499999996" bottom="0.78740157499999996" header="0.31496062000000002" footer="0.31496062000000002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68CA-E8C6-43DC-AD77-818B5B77E5B6}">
  <sheetPr>
    <pageSetUpPr fitToPage="1"/>
  </sheetPr>
  <dimension ref="A1:Z958"/>
  <sheetViews>
    <sheetView topLeftCell="A127" zoomScaleNormal="100" workbookViewId="0">
      <selection activeCell="E154" sqref="E154"/>
    </sheetView>
  </sheetViews>
  <sheetFormatPr defaultColWidth="14.42578125" defaultRowHeight="15" x14ac:dyDescent="0.25"/>
  <cols>
    <col min="1" max="1" width="9.5703125" customWidth="1"/>
    <col min="2" max="2" width="5.85546875" customWidth="1"/>
    <col min="3" max="3" width="55.7109375" bestFit="1" customWidth="1"/>
    <col min="4" max="4" width="13.28515625" customWidth="1"/>
    <col min="5" max="5" width="15.42578125" customWidth="1"/>
    <col min="6" max="6" width="9.85546875" bestFit="1" customWidth="1"/>
    <col min="7" max="7" width="10" bestFit="1" customWidth="1"/>
    <col min="8" max="26" width="7" customWidth="1"/>
  </cols>
  <sheetData>
    <row r="1" spans="1:26" ht="12.7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thickTop="1" thickBot="1" x14ac:dyDescent="0.3">
      <c r="A2" s="1"/>
      <c r="B2" s="168" t="s">
        <v>3</v>
      </c>
      <c r="C2" s="169"/>
      <c r="D2" s="169"/>
      <c r="E2" s="17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thickTop="1" thickBot="1" x14ac:dyDescent="0.3">
      <c r="A3" s="1"/>
      <c r="B3" s="171" t="s">
        <v>4</v>
      </c>
      <c r="C3" s="172"/>
      <c r="D3" s="172"/>
      <c r="E3" s="17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thickBot="1" x14ac:dyDescent="0.3">
      <c r="A4" s="1"/>
      <c r="B4" s="2" t="s">
        <v>5</v>
      </c>
      <c r="C4" s="3" t="s">
        <v>6</v>
      </c>
      <c r="D4" s="174"/>
      <c r="E4" s="16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thickBot="1" x14ac:dyDescent="0.3">
      <c r="A5" s="1"/>
      <c r="B5" s="2" t="s">
        <v>7</v>
      </c>
      <c r="C5" s="4" t="s">
        <v>8</v>
      </c>
      <c r="D5" s="175" t="s">
        <v>9</v>
      </c>
      <c r="E5" s="17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thickBot="1" x14ac:dyDescent="0.3">
      <c r="A6" s="1"/>
      <c r="B6" s="2" t="s">
        <v>10</v>
      </c>
      <c r="C6" s="4" t="s">
        <v>11</v>
      </c>
      <c r="D6" s="177" t="s">
        <v>202</v>
      </c>
      <c r="E6" s="17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thickBot="1" x14ac:dyDescent="0.3">
      <c r="A7" s="1"/>
      <c r="B7" s="2" t="s">
        <v>12</v>
      </c>
      <c r="C7" s="5" t="s">
        <v>13</v>
      </c>
      <c r="D7" s="161">
        <v>12</v>
      </c>
      <c r="E7" s="16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thickBot="1" x14ac:dyDescent="0.3">
      <c r="A8" s="1"/>
      <c r="B8" s="171" t="s">
        <v>14</v>
      </c>
      <c r="C8" s="172"/>
      <c r="D8" s="172"/>
      <c r="E8" s="17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thickBot="1" x14ac:dyDescent="0.3">
      <c r="A9" s="1"/>
      <c r="B9" s="179" t="s">
        <v>0</v>
      </c>
      <c r="C9" s="173"/>
      <c r="D9" s="2" t="s">
        <v>15</v>
      </c>
      <c r="E9" s="2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thickBot="1" x14ac:dyDescent="0.3">
      <c r="A10" s="1"/>
      <c r="B10" s="180" t="s">
        <v>17</v>
      </c>
      <c r="C10" s="173"/>
      <c r="D10" s="6" t="s">
        <v>18</v>
      </c>
      <c r="E10" s="7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thickBot="1" x14ac:dyDescent="0.3">
      <c r="A11" s="1"/>
      <c r="B11" s="171" t="s">
        <v>19</v>
      </c>
      <c r="C11" s="172"/>
      <c r="D11" s="172"/>
      <c r="E11" s="17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thickBot="1" x14ac:dyDescent="0.3">
      <c r="A12" s="1"/>
      <c r="B12" s="2" t="s">
        <v>5</v>
      </c>
      <c r="C12" s="4" t="s">
        <v>20</v>
      </c>
      <c r="D12" s="175" t="s">
        <v>210</v>
      </c>
      <c r="E12" s="17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 x14ac:dyDescent="0.3">
      <c r="A13" s="1"/>
      <c r="B13" s="2" t="s">
        <v>7</v>
      </c>
      <c r="C13" s="8" t="s">
        <v>21</v>
      </c>
      <c r="D13" s="177" t="s">
        <v>209</v>
      </c>
      <c r="E13" s="17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thickBot="1" x14ac:dyDescent="0.3">
      <c r="A14" s="1"/>
      <c r="B14" s="2" t="s">
        <v>10</v>
      </c>
      <c r="C14" s="4" t="s">
        <v>22</v>
      </c>
      <c r="D14" s="163"/>
      <c r="E14" s="16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thickBot="1" x14ac:dyDescent="0.3">
      <c r="A15" s="1"/>
      <c r="B15" s="2" t="s">
        <v>12</v>
      </c>
      <c r="C15" s="4" t="s">
        <v>23</v>
      </c>
      <c r="D15" s="165" t="s">
        <v>208</v>
      </c>
      <c r="E15" s="16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thickBot="1" x14ac:dyDescent="0.3">
      <c r="A16" s="1"/>
      <c r="B16" s="2" t="s">
        <v>24</v>
      </c>
      <c r="C16" s="5" t="s">
        <v>25</v>
      </c>
      <c r="D16" s="167">
        <v>46023</v>
      </c>
      <c r="E16" s="16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thickBot="1" x14ac:dyDescent="0.3">
      <c r="A18" s="1"/>
      <c r="B18" s="171" t="s">
        <v>26</v>
      </c>
      <c r="C18" s="172"/>
      <c r="D18" s="172"/>
      <c r="E18" s="17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thickBot="1" x14ac:dyDescent="0.3">
      <c r="A19" s="1"/>
      <c r="B19" s="9">
        <v>1</v>
      </c>
      <c r="C19" s="10" t="s">
        <v>27</v>
      </c>
      <c r="D19" s="9" t="s">
        <v>28</v>
      </c>
      <c r="E19" s="11" t="s">
        <v>29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thickBot="1" x14ac:dyDescent="0.3">
      <c r="A20" s="1"/>
      <c r="B20" s="2" t="s">
        <v>30</v>
      </c>
      <c r="C20" s="12" t="s">
        <v>31</v>
      </c>
      <c r="D20" s="13"/>
      <c r="E20" s="14">
        <f>D14</f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 x14ac:dyDescent="0.3">
      <c r="A21" s="1"/>
      <c r="B21" s="2" t="s">
        <v>32</v>
      </c>
      <c r="C21" s="15" t="s">
        <v>33</v>
      </c>
      <c r="D21" s="13"/>
      <c r="E21" s="16">
        <f t="shared" ref="E21:E25" si="0">D21*$E$20</f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thickBot="1" x14ac:dyDescent="0.3">
      <c r="A22" s="1"/>
      <c r="B22" s="2" t="s">
        <v>34</v>
      </c>
      <c r="C22" s="15" t="s">
        <v>35</v>
      </c>
      <c r="D22" s="13"/>
      <c r="E22" s="16">
        <f t="shared" si="0"/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 x14ac:dyDescent="0.3">
      <c r="A23" s="1"/>
      <c r="B23" s="2" t="s">
        <v>36</v>
      </c>
      <c r="C23" s="15" t="s">
        <v>37</v>
      </c>
      <c r="D23" s="13"/>
      <c r="E23" s="16">
        <f t="shared" si="0"/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 x14ac:dyDescent="0.3">
      <c r="A24" s="1"/>
      <c r="B24" s="2" t="s">
        <v>38</v>
      </c>
      <c r="C24" s="15" t="s">
        <v>39</v>
      </c>
      <c r="D24" s="13"/>
      <c r="E24" s="16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1"/>
      <c r="B25" s="2" t="s">
        <v>40</v>
      </c>
      <c r="C25" s="17" t="s">
        <v>41</v>
      </c>
      <c r="D25" s="13"/>
      <c r="E25" s="16">
        <f t="shared" si="0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thickBot="1" x14ac:dyDescent="0.3">
      <c r="A26" s="1"/>
      <c r="B26" s="178" t="s">
        <v>42</v>
      </c>
      <c r="C26" s="172"/>
      <c r="D26" s="173"/>
      <c r="E26" s="18">
        <f>SUM(E20:E25)</f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thickBot="1" x14ac:dyDescent="0.3">
      <c r="A28" s="1"/>
      <c r="B28" s="171" t="s">
        <v>43</v>
      </c>
      <c r="C28" s="172"/>
      <c r="D28" s="172"/>
      <c r="E28" s="17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thickBot="1" x14ac:dyDescent="0.3">
      <c r="A29" s="1"/>
      <c r="B29" s="171" t="s">
        <v>44</v>
      </c>
      <c r="C29" s="172"/>
      <c r="D29" s="172"/>
      <c r="E29" s="17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thickBot="1" x14ac:dyDescent="0.3">
      <c r="A30" s="1"/>
      <c r="B30" s="9" t="s">
        <v>45</v>
      </c>
      <c r="C30" s="9" t="s">
        <v>46</v>
      </c>
      <c r="D30" s="9" t="s">
        <v>28</v>
      </c>
      <c r="E30" s="9" t="s">
        <v>29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thickBot="1" x14ac:dyDescent="0.3">
      <c r="A31" s="1"/>
      <c r="B31" s="2" t="s">
        <v>47</v>
      </c>
      <c r="C31" s="19" t="s">
        <v>48</v>
      </c>
      <c r="D31" s="20">
        <f>(1/12)</f>
        <v>8.3333333333333329E-2</v>
      </c>
      <c r="E31" s="16">
        <f>TRUNC(D31*$E$26,2)</f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thickBot="1" x14ac:dyDescent="0.3">
      <c r="A32" s="1"/>
      <c r="B32" s="2" t="s">
        <v>49</v>
      </c>
      <c r="C32" s="19" t="s">
        <v>50</v>
      </c>
      <c r="D32" s="21">
        <f>(1/12)+((1/3)/12)</f>
        <v>0.1111111111111111</v>
      </c>
      <c r="E32" s="16">
        <f>TRUNC(D32*$E$26,2)</f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thickBot="1" x14ac:dyDescent="0.3">
      <c r="A33" s="1"/>
      <c r="B33" s="178" t="s">
        <v>51</v>
      </c>
      <c r="C33" s="172"/>
      <c r="D33" s="22">
        <f t="shared" ref="D33" si="1">SUM(D31:D32)</f>
        <v>0.19444444444444442</v>
      </c>
      <c r="E33" s="23">
        <f>TRUNC(SUM(E31:E32),2)</f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thickBot="1" x14ac:dyDescent="0.3">
      <c r="A34" s="1"/>
      <c r="B34" s="2" t="s">
        <v>52</v>
      </c>
      <c r="C34" s="24" t="s">
        <v>53</v>
      </c>
      <c r="D34" s="25">
        <f>D33*D46</f>
        <v>6.5722222222222224E-2</v>
      </c>
      <c r="E34" s="26">
        <f>TRUNC(D34*$E$26,2)</f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thickBot="1" x14ac:dyDescent="0.3">
      <c r="A35" s="1"/>
      <c r="B35" s="178" t="s">
        <v>54</v>
      </c>
      <c r="C35" s="173"/>
      <c r="D35" s="27">
        <f t="shared" ref="D35" si="2">SUM(D33:D34)</f>
        <v>0.26016666666666666</v>
      </c>
      <c r="E35" s="18">
        <f>TRUNC(SUM(E33:E34),2)</f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thickBot="1" x14ac:dyDescent="0.3">
      <c r="A36" s="1"/>
      <c r="B36" s="171" t="s">
        <v>55</v>
      </c>
      <c r="C36" s="172"/>
      <c r="D36" s="172"/>
      <c r="E36" s="17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thickBot="1" x14ac:dyDescent="0.3">
      <c r="A37" s="1"/>
      <c r="B37" s="9" t="s">
        <v>56</v>
      </c>
      <c r="C37" s="9" t="s">
        <v>57</v>
      </c>
      <c r="D37" s="9" t="s">
        <v>28</v>
      </c>
      <c r="E37" s="9" t="s">
        <v>29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thickBot="1" x14ac:dyDescent="0.3">
      <c r="A38" s="1"/>
      <c r="B38" s="2" t="s">
        <v>58</v>
      </c>
      <c r="C38" s="28" t="s">
        <v>59</v>
      </c>
      <c r="D38" s="29">
        <v>0.2</v>
      </c>
      <c r="E38" s="30">
        <f>TRUNC(D38*$E$26,2)</f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thickBot="1" x14ac:dyDescent="0.3">
      <c r="A39" s="1"/>
      <c r="B39" s="2" t="s">
        <v>60</v>
      </c>
      <c r="C39" s="31" t="s">
        <v>61</v>
      </c>
      <c r="D39" s="29">
        <v>2.5000000000000001E-2</v>
      </c>
      <c r="E39" s="30">
        <f t="shared" ref="E39:E45" si="3">TRUNC(D39*$E$26,2)</f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87" customHeight="1" thickBot="1" x14ac:dyDescent="0.3">
      <c r="A40" s="1"/>
      <c r="B40" s="2" t="s">
        <v>62</v>
      </c>
      <c r="C40" s="32" t="s">
        <v>63</v>
      </c>
      <c r="D40" s="59"/>
      <c r="E40" s="30">
        <f t="shared" si="3"/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thickBot="1" x14ac:dyDescent="0.3">
      <c r="A41" s="1"/>
      <c r="B41" s="2" t="s">
        <v>64</v>
      </c>
      <c r="C41" s="31" t="s">
        <v>65</v>
      </c>
      <c r="D41" s="29">
        <v>1.4999999999999999E-2</v>
      </c>
      <c r="E41" s="30">
        <f t="shared" si="3"/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thickBot="1" x14ac:dyDescent="0.3">
      <c r="A42" s="1"/>
      <c r="B42" s="2" t="s">
        <v>66</v>
      </c>
      <c r="C42" s="31" t="s">
        <v>67</v>
      </c>
      <c r="D42" s="29">
        <v>0.01</v>
      </c>
      <c r="E42" s="30">
        <f t="shared" si="3"/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thickBot="1" x14ac:dyDescent="0.3">
      <c r="A43" s="1"/>
      <c r="B43" s="2" t="s">
        <v>68</v>
      </c>
      <c r="C43" s="31" t="s">
        <v>69</v>
      </c>
      <c r="D43" s="29">
        <v>6.0000000000000001E-3</v>
      </c>
      <c r="E43" s="30">
        <f t="shared" si="3"/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thickBot="1" x14ac:dyDescent="0.3">
      <c r="A44" s="1"/>
      <c r="B44" s="2" t="s">
        <v>70</v>
      </c>
      <c r="C44" s="31" t="s">
        <v>71</v>
      </c>
      <c r="D44" s="29">
        <v>2E-3</v>
      </c>
      <c r="E44" s="30">
        <f t="shared" si="3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thickBot="1" x14ac:dyDescent="0.3">
      <c r="A45" s="1"/>
      <c r="B45" s="2" t="s">
        <v>72</v>
      </c>
      <c r="C45" s="31" t="s">
        <v>73</v>
      </c>
      <c r="D45" s="29">
        <v>0.08</v>
      </c>
      <c r="E45" s="30">
        <f t="shared" si="3"/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thickBot="1" x14ac:dyDescent="0.3">
      <c r="A46" s="1"/>
      <c r="B46" s="178" t="s">
        <v>54</v>
      </c>
      <c r="C46" s="173"/>
      <c r="D46" s="33">
        <f t="shared" ref="D46" si="4">SUM(D38:D45)</f>
        <v>0.33800000000000002</v>
      </c>
      <c r="E46" s="34">
        <f>TRUNC(SUM(E38:E45),2)</f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thickBot="1" x14ac:dyDescent="0.3">
      <c r="A47" s="1"/>
      <c r="B47" s="171" t="s">
        <v>74</v>
      </c>
      <c r="C47" s="172"/>
      <c r="D47" s="172"/>
      <c r="E47" s="17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thickBot="1" x14ac:dyDescent="0.3">
      <c r="A48" s="1"/>
      <c r="B48" s="9" t="s">
        <v>75</v>
      </c>
      <c r="C48" s="171" t="s">
        <v>76</v>
      </c>
      <c r="D48" s="183"/>
      <c r="E48" s="35" t="s">
        <v>29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thickBot="1" x14ac:dyDescent="0.3">
      <c r="A49" s="1"/>
      <c r="B49" s="2" t="s">
        <v>77</v>
      </c>
      <c r="C49" s="181" t="s">
        <v>78</v>
      </c>
      <c r="D49" s="182"/>
      <c r="E49" s="36">
        <f>E159</f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thickBot="1" x14ac:dyDescent="0.3">
      <c r="A50" s="1"/>
      <c r="B50" s="2" t="s">
        <v>79</v>
      </c>
      <c r="C50" s="181" t="s">
        <v>80</v>
      </c>
      <c r="D50" s="182"/>
      <c r="E50" s="36">
        <f>E147</f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thickBot="1" x14ac:dyDescent="0.3">
      <c r="A51" s="1"/>
      <c r="B51" s="2" t="s">
        <v>81</v>
      </c>
      <c r="C51" s="181" t="s">
        <v>82</v>
      </c>
      <c r="D51" s="182"/>
      <c r="E51" s="36">
        <f>E149</f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thickBot="1" x14ac:dyDescent="0.3">
      <c r="A52" s="1"/>
      <c r="B52" s="2" t="s">
        <v>83</v>
      </c>
      <c r="C52" s="181" t="s">
        <v>84</v>
      </c>
      <c r="D52" s="182"/>
      <c r="E52" s="36">
        <f>E136</f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thickBot="1" x14ac:dyDescent="0.3">
      <c r="A53" s="1"/>
      <c r="B53" s="2" t="s">
        <v>85</v>
      </c>
      <c r="C53" s="181" t="s">
        <v>86</v>
      </c>
      <c r="D53" s="182"/>
      <c r="E53" s="36">
        <f>E138</f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thickBot="1" x14ac:dyDescent="0.3">
      <c r="A54" s="1"/>
      <c r="B54" s="2" t="s">
        <v>87</v>
      </c>
      <c r="C54" s="181" t="s">
        <v>88</v>
      </c>
      <c r="D54" s="182"/>
      <c r="E54" s="36">
        <f>E137</f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thickBot="1" x14ac:dyDescent="0.3">
      <c r="A55" s="1"/>
      <c r="B55" s="2" t="s">
        <v>187</v>
      </c>
      <c r="C55" s="208" t="s">
        <v>200</v>
      </c>
      <c r="D55" s="230"/>
      <c r="E55" s="36">
        <f>E139</f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thickBot="1" x14ac:dyDescent="0.3">
      <c r="A56" s="1"/>
      <c r="B56" s="2" t="s">
        <v>201</v>
      </c>
      <c r="C56" s="196" t="s">
        <v>188</v>
      </c>
      <c r="D56" s="197"/>
      <c r="E56" s="3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thickBot="1" x14ac:dyDescent="0.3">
      <c r="A57" s="1"/>
      <c r="B57" s="171" t="s">
        <v>89</v>
      </c>
      <c r="C57" s="172"/>
      <c r="D57" s="173"/>
      <c r="E57" s="18">
        <f>TRUNC(SUM(E49:E56),2)</f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thickBot="1" x14ac:dyDescent="0.3">
      <c r="A58" s="1"/>
      <c r="B58" s="171" t="s">
        <v>90</v>
      </c>
      <c r="C58" s="172"/>
      <c r="D58" s="172"/>
      <c r="E58" s="17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thickBot="1" x14ac:dyDescent="0.3">
      <c r="A59" s="1"/>
      <c r="B59" s="9">
        <v>2</v>
      </c>
      <c r="C59" s="171" t="s">
        <v>91</v>
      </c>
      <c r="D59" s="173"/>
      <c r="E59" s="9" t="s">
        <v>29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thickBot="1" x14ac:dyDescent="0.3">
      <c r="A60" s="1"/>
      <c r="B60" s="2" t="s">
        <v>45</v>
      </c>
      <c r="C60" s="192" t="s">
        <v>46</v>
      </c>
      <c r="D60" s="182"/>
      <c r="E60" s="37">
        <f>$E$35</f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thickBot="1" x14ac:dyDescent="0.3">
      <c r="A61" s="1"/>
      <c r="B61" s="2" t="s">
        <v>56</v>
      </c>
      <c r="C61" s="192" t="s">
        <v>92</v>
      </c>
      <c r="D61" s="182"/>
      <c r="E61" s="37">
        <f>$E$46</f>
        <v>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thickBot="1" x14ac:dyDescent="0.3">
      <c r="A62" s="1"/>
      <c r="B62" s="2" t="s">
        <v>75</v>
      </c>
      <c r="C62" s="192" t="s">
        <v>93</v>
      </c>
      <c r="D62" s="182"/>
      <c r="E62" s="37">
        <f>$E$57</f>
        <v>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thickBot="1" x14ac:dyDescent="0.3">
      <c r="A63" s="1"/>
      <c r="B63" s="171" t="s">
        <v>54</v>
      </c>
      <c r="C63" s="172"/>
      <c r="D63" s="173"/>
      <c r="E63" s="18">
        <f>TRUNC(SUM(E60:E62),2)</f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thickBot="1" x14ac:dyDescent="0.3">
      <c r="A65" s="1"/>
      <c r="B65" s="171" t="s">
        <v>94</v>
      </c>
      <c r="C65" s="172"/>
      <c r="D65" s="172"/>
      <c r="E65" s="17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thickBot="1" x14ac:dyDescent="0.3">
      <c r="A66" s="1"/>
      <c r="B66" s="9">
        <v>3</v>
      </c>
      <c r="C66" s="9" t="s">
        <v>95</v>
      </c>
      <c r="D66" s="9" t="s">
        <v>28</v>
      </c>
      <c r="E66" s="9" t="s">
        <v>29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thickBot="1" x14ac:dyDescent="0.3">
      <c r="A67" s="1"/>
      <c r="B67" s="2" t="s">
        <v>96</v>
      </c>
      <c r="C67" s="38" t="s">
        <v>97</v>
      </c>
      <c r="D67" s="60"/>
      <c r="E67" s="16">
        <f>TRUNC(D67*$E$26,2)</f>
        <v>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.75" customHeight="1" thickBot="1" x14ac:dyDescent="0.3">
      <c r="A68" s="1"/>
      <c r="B68" s="2" t="s">
        <v>98</v>
      </c>
      <c r="C68" s="39" t="s">
        <v>99</v>
      </c>
      <c r="D68" s="117">
        <f>D67*$D$45</f>
        <v>0</v>
      </c>
      <c r="E68" s="16">
        <f t="shared" ref="E68:E71" si="5">TRUNC(D68*$E$26,2)</f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thickBot="1" x14ac:dyDescent="0.3">
      <c r="A69" s="1"/>
      <c r="B69" s="2" t="s">
        <v>100</v>
      </c>
      <c r="C69" s="19" t="s">
        <v>101</v>
      </c>
      <c r="D69" s="60"/>
      <c r="E69" s="16">
        <f t="shared" si="5"/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5.25" customHeight="1" thickBot="1" x14ac:dyDescent="0.3">
      <c r="A70" s="1"/>
      <c r="B70" s="2" t="s">
        <v>102</v>
      </c>
      <c r="C70" s="32" t="s">
        <v>103</v>
      </c>
      <c r="D70" s="117">
        <f>D69*$D$46</f>
        <v>0</v>
      </c>
      <c r="E70" s="16">
        <f t="shared" si="5"/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thickBot="1" x14ac:dyDescent="0.3">
      <c r="A71" s="1"/>
      <c r="B71" s="2" t="s">
        <v>104</v>
      </c>
      <c r="C71" s="32" t="s">
        <v>105</v>
      </c>
      <c r="D71" s="20">
        <v>3.44E-2</v>
      </c>
      <c r="E71" s="16">
        <f t="shared" si="5"/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thickBot="1" x14ac:dyDescent="0.3">
      <c r="A72" s="1"/>
      <c r="B72" s="171" t="s">
        <v>54</v>
      </c>
      <c r="C72" s="173"/>
      <c r="D72" s="40">
        <f t="shared" ref="D72" si="6">SUM(D67:D71)</f>
        <v>3.44E-2</v>
      </c>
      <c r="E72" s="41">
        <f>TRUNC(SUM(E67:E71),2)</f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thickBot="1" x14ac:dyDescent="0.3">
      <c r="A74" s="1"/>
      <c r="B74" s="171" t="s">
        <v>106</v>
      </c>
      <c r="C74" s="172"/>
      <c r="D74" s="172"/>
      <c r="E74" s="17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thickBot="1" x14ac:dyDescent="0.3">
      <c r="A75" s="1"/>
      <c r="B75" s="193" t="s">
        <v>195</v>
      </c>
      <c r="C75" s="194"/>
      <c r="D75" s="194"/>
      <c r="E75" s="19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 thickBot="1" x14ac:dyDescent="0.3">
      <c r="A76" s="1"/>
      <c r="B76" s="148" t="s">
        <v>107</v>
      </c>
      <c r="C76" s="149" t="s">
        <v>194</v>
      </c>
      <c r="D76" s="149" t="s">
        <v>28</v>
      </c>
      <c r="E76" s="150" t="s">
        <v>29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44" t="s">
        <v>109</v>
      </c>
      <c r="C77" s="145" t="s">
        <v>108</v>
      </c>
      <c r="D77" s="146"/>
      <c r="E77" s="147">
        <f>TRUNC(D77*$E$26,2)</f>
        <v>0</v>
      </c>
      <c r="F77" s="1"/>
      <c r="G77" s="4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34" t="s">
        <v>110</v>
      </c>
      <c r="C78" s="131" t="s">
        <v>111</v>
      </c>
      <c r="D78" s="132"/>
      <c r="E78" s="135">
        <f t="shared" ref="E78:E82" si="7">TRUNC(D78*$E$26,2)</f>
        <v>0</v>
      </c>
      <c r="F78" s="1"/>
      <c r="G78" s="4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34" t="s">
        <v>112</v>
      </c>
      <c r="C79" s="131" t="s">
        <v>113</v>
      </c>
      <c r="D79" s="132"/>
      <c r="E79" s="135">
        <f t="shared" si="7"/>
        <v>0</v>
      </c>
      <c r="F79" s="1"/>
      <c r="G79" s="4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34" t="s">
        <v>114</v>
      </c>
      <c r="C80" s="131" t="s">
        <v>115</v>
      </c>
      <c r="D80" s="132"/>
      <c r="E80" s="135">
        <f t="shared" si="7"/>
        <v>0</v>
      </c>
      <c r="F80" s="1"/>
      <c r="G80" s="4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34" t="s">
        <v>116</v>
      </c>
      <c r="C81" s="131" t="s">
        <v>193</v>
      </c>
      <c r="D81" s="132"/>
      <c r="E81" s="135">
        <f t="shared" si="7"/>
        <v>0</v>
      </c>
      <c r="F81" s="1"/>
      <c r="G81" s="4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34" t="s">
        <v>216</v>
      </c>
      <c r="C82" s="131" t="s">
        <v>217</v>
      </c>
      <c r="D82" s="133">
        <v>8.3299999999999999E-2</v>
      </c>
      <c r="E82" s="135">
        <f t="shared" si="7"/>
        <v>0</v>
      </c>
      <c r="F82" s="1"/>
      <c r="G82" s="4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thickBot="1" x14ac:dyDescent="0.3">
      <c r="A83" s="1"/>
      <c r="B83" s="241" t="s">
        <v>51</v>
      </c>
      <c r="C83" s="242"/>
      <c r="D83" s="136">
        <f>SUM(D77:D81)</f>
        <v>0</v>
      </c>
      <c r="E83" s="137">
        <f>TRUNC(SUM(E77:E82),2)</f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.75" customHeight="1" thickBot="1" x14ac:dyDescent="0.3">
      <c r="A84" s="1"/>
      <c r="B84" s="126" t="s">
        <v>196</v>
      </c>
      <c r="C84" s="24" t="s">
        <v>117</v>
      </c>
      <c r="D84" s="25">
        <f>D83*D46</f>
        <v>0</v>
      </c>
      <c r="E84" s="125">
        <f>TRUNC(D84*$E$26,2)</f>
        <v>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thickBot="1" x14ac:dyDescent="0.3">
      <c r="A85" s="1"/>
      <c r="B85" s="171" t="s">
        <v>54</v>
      </c>
      <c r="C85" s="172"/>
      <c r="D85" s="22">
        <f t="shared" ref="D85" si="8">SUM(D83:D84)</f>
        <v>0</v>
      </c>
      <c r="E85" s="23">
        <f>TRUNC(SUM(E83:E84),2)</f>
        <v>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hidden="1" customHeight="1" x14ac:dyDescent="0.25">
      <c r="A86" s="1"/>
      <c r="B86" s="184" t="s">
        <v>118</v>
      </c>
      <c r="C86" s="185"/>
      <c r="D86" s="185"/>
      <c r="E86" s="18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hidden="1" customHeight="1" x14ac:dyDescent="0.25">
      <c r="A88" s="1"/>
      <c r="B88" s="9" t="s">
        <v>119</v>
      </c>
      <c r="C88" s="43" t="s">
        <v>120</v>
      </c>
      <c r="D88" s="9" t="s">
        <v>28</v>
      </c>
      <c r="E88" s="44" t="s">
        <v>29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hidden="1" customHeight="1" x14ac:dyDescent="0.25">
      <c r="A89" s="1"/>
      <c r="B89" s="2" t="s">
        <v>121</v>
      </c>
      <c r="C89" s="19" t="s">
        <v>122</v>
      </c>
      <c r="D89" s="20"/>
      <c r="E89" s="4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hidden="1" customHeight="1" x14ac:dyDescent="0.25">
      <c r="A90" s="1"/>
      <c r="B90" s="186" t="s">
        <v>54</v>
      </c>
      <c r="C90" s="173"/>
      <c r="D90" s="46"/>
      <c r="E90" s="4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hidden="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thickBot="1" x14ac:dyDescent="0.3">
      <c r="A92" s="1"/>
      <c r="B92" s="187" t="s">
        <v>123</v>
      </c>
      <c r="C92" s="188"/>
      <c r="D92" s="188"/>
      <c r="E92" s="18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thickBot="1" x14ac:dyDescent="0.3">
      <c r="A93" s="1"/>
      <c r="B93" s="9">
        <v>4</v>
      </c>
      <c r="C93" s="171" t="s">
        <v>124</v>
      </c>
      <c r="D93" s="173"/>
      <c r="E93" s="9" t="s">
        <v>29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thickBot="1" x14ac:dyDescent="0.3">
      <c r="A94" s="1"/>
      <c r="B94" s="2" t="s">
        <v>107</v>
      </c>
      <c r="C94" s="233" t="s">
        <v>194</v>
      </c>
      <c r="D94" s="234"/>
      <c r="E94" s="37">
        <f>$E$85</f>
        <v>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hidden="1" customHeight="1" x14ac:dyDescent="0.25">
      <c r="A95" s="1"/>
      <c r="B95" s="2" t="s">
        <v>125</v>
      </c>
      <c r="C95" s="208" t="s">
        <v>120</v>
      </c>
      <c r="D95" s="182"/>
      <c r="E95" s="16">
        <f>E90</f>
        <v>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thickBot="1" x14ac:dyDescent="0.3">
      <c r="A96" s="1"/>
      <c r="B96" s="171" t="s">
        <v>54</v>
      </c>
      <c r="C96" s="172"/>
      <c r="D96" s="173"/>
      <c r="E96" s="18">
        <f>SUM(E94:E95)</f>
        <v>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hidden="1" customHeight="1" x14ac:dyDescent="0.25">
      <c r="A98" s="1"/>
      <c r="B98" s="186" t="s">
        <v>126</v>
      </c>
      <c r="C98" s="172"/>
      <c r="D98" s="172"/>
      <c r="E98" s="173"/>
      <c r="F98" s="4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hidden="1" customHeight="1" x14ac:dyDescent="0.25">
      <c r="A99" s="1"/>
      <c r="B99" s="235" t="s">
        <v>127</v>
      </c>
      <c r="C99" s="236"/>
      <c r="D99" s="49">
        <v>0.05</v>
      </c>
      <c r="E99" s="50" t="e">
        <f>D99*#REF!</f>
        <v>#REF!</v>
      </c>
      <c r="F99" s="4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thickBot="1" x14ac:dyDescent="0.3">
      <c r="A100" s="48"/>
      <c r="B100" s="171" t="s">
        <v>128</v>
      </c>
      <c r="C100" s="172"/>
      <c r="D100" s="172"/>
      <c r="E100" s="173"/>
      <c r="F100" s="4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thickBot="1" x14ac:dyDescent="0.3">
      <c r="A101" s="1"/>
      <c r="B101" s="9">
        <v>5</v>
      </c>
      <c r="C101" s="171" t="s">
        <v>129</v>
      </c>
      <c r="D101" s="173"/>
      <c r="E101" s="51" t="s">
        <v>29</v>
      </c>
      <c r="F101" s="4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thickBot="1" x14ac:dyDescent="0.3">
      <c r="A102" s="48"/>
      <c r="B102" s="2" t="s">
        <v>130</v>
      </c>
      <c r="C102" s="181" t="s">
        <v>131</v>
      </c>
      <c r="D102" s="182"/>
      <c r="E102" s="62">
        <f>UNIFORMES!G14</f>
        <v>0</v>
      </c>
      <c r="F102" s="4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thickBot="1" x14ac:dyDescent="0.3">
      <c r="A103" s="1"/>
      <c r="B103" s="2" t="s">
        <v>132</v>
      </c>
      <c r="C103" s="181" t="s">
        <v>207</v>
      </c>
      <c r="D103" s="182"/>
      <c r="E103" s="6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thickBot="1" x14ac:dyDescent="0.3">
      <c r="A104" s="1"/>
      <c r="B104" s="2"/>
      <c r="C104" s="181"/>
      <c r="D104" s="182"/>
      <c r="E104" s="6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thickBot="1" x14ac:dyDescent="0.3">
      <c r="A105" s="1"/>
      <c r="B105" s="2"/>
      <c r="C105" s="181"/>
      <c r="D105" s="182"/>
      <c r="E105" s="6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thickBot="1" x14ac:dyDescent="0.3">
      <c r="A106" s="1"/>
      <c r="B106" s="2"/>
      <c r="C106" s="196"/>
      <c r="D106" s="197"/>
      <c r="E106" s="6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thickBot="1" x14ac:dyDescent="0.3">
      <c r="A107" s="1"/>
      <c r="B107" s="171" t="s">
        <v>54</v>
      </c>
      <c r="C107" s="172"/>
      <c r="D107" s="173"/>
      <c r="E107" s="18">
        <f>TRUNC(SUM(E102:E106),2)</f>
        <v>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thickBot="1" x14ac:dyDescent="0.3">
      <c r="A109" s="1"/>
      <c r="B109" s="171" t="s">
        <v>133</v>
      </c>
      <c r="C109" s="172"/>
      <c r="D109" s="172"/>
      <c r="E109" s="17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thickBot="1" x14ac:dyDescent="0.3">
      <c r="A110" s="1"/>
      <c r="B110" s="9">
        <v>6</v>
      </c>
      <c r="C110" s="9" t="s">
        <v>134</v>
      </c>
      <c r="D110" s="9" t="s">
        <v>28</v>
      </c>
      <c r="E110" s="9" t="s">
        <v>29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thickBot="1" x14ac:dyDescent="0.3">
      <c r="A111" s="1"/>
      <c r="B111" s="2" t="s">
        <v>135</v>
      </c>
      <c r="C111" s="38" t="s">
        <v>136</v>
      </c>
      <c r="D111" s="60"/>
      <c r="E111" s="16">
        <f>TRUNC(D111*(E107+E96+E72+E63+E26),2)</f>
        <v>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thickBot="1" x14ac:dyDescent="0.3">
      <c r="A112" s="1"/>
      <c r="B112" s="2" t="s">
        <v>137</v>
      </c>
      <c r="C112" s="38" t="s">
        <v>138</v>
      </c>
      <c r="D112" s="60"/>
      <c r="E112" s="16">
        <f>TRUNC(D112*(E111+E107+E96+E72+E63+E26),2)</f>
        <v>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thickBot="1" x14ac:dyDescent="0.3">
      <c r="A113" s="1"/>
      <c r="B113" s="2" t="s">
        <v>139</v>
      </c>
      <c r="C113" s="237" t="s">
        <v>140</v>
      </c>
      <c r="D113" s="238"/>
      <c r="E113" s="17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thickBot="1" x14ac:dyDescent="0.3">
      <c r="A114" s="1"/>
      <c r="B114" s="2" t="s">
        <v>141</v>
      </c>
      <c r="C114" s="38" t="s">
        <v>142</v>
      </c>
      <c r="D114" s="20">
        <v>6.4999999999999997E-3</v>
      </c>
      <c r="E114" s="16">
        <f>TRUNC((D114*(E111+E112+E107+E96+E72+E63+E26))/(1-D114-D115-D116),2)</f>
        <v>0</v>
      </c>
      <c r="F114" s="5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thickBot="1" x14ac:dyDescent="0.3">
      <c r="A115" s="1"/>
      <c r="B115" s="2" t="s">
        <v>143</v>
      </c>
      <c r="C115" s="38" t="s">
        <v>144</v>
      </c>
      <c r="D115" s="20">
        <v>0.03</v>
      </c>
      <c r="E115" s="16">
        <f>TRUNC((D115*(E111+E112+E107+E96+E72+E63+E26))/(1-D115-D114-D116),2)</f>
        <v>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thickBot="1" x14ac:dyDescent="0.3">
      <c r="A116" s="1"/>
      <c r="B116" s="2" t="s">
        <v>145</v>
      </c>
      <c r="C116" s="38" t="s">
        <v>146</v>
      </c>
      <c r="D116" s="21">
        <v>0.05</v>
      </c>
      <c r="E116" s="16">
        <f>TRUNC((D116*(E111+E112+E107+E96+E72+E63+E26))/(1-D114-D115-D116),2)</f>
        <v>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thickBot="1" x14ac:dyDescent="0.3">
      <c r="A117" s="1"/>
      <c r="B117" s="171" t="s">
        <v>54</v>
      </c>
      <c r="C117" s="172"/>
      <c r="D117" s="22">
        <f t="shared" ref="D117" si="9">SUM(D111:D116)</f>
        <v>8.6499999999999994E-2</v>
      </c>
      <c r="E117" s="23">
        <f>TRUNC(SUM(E111:E116),2)</f>
        <v>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thickBot="1" x14ac:dyDescent="0.3">
      <c r="A119" s="1"/>
      <c r="B119" s="171" t="s">
        <v>199</v>
      </c>
      <c r="C119" s="172"/>
      <c r="D119" s="172"/>
      <c r="E119" s="17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53" t="s">
        <v>5</v>
      </c>
      <c r="C120" s="239" t="s">
        <v>26</v>
      </c>
      <c r="D120" s="240"/>
      <c r="E120" s="54">
        <f>$E$26</f>
        <v>0</v>
      </c>
      <c r="F120" s="5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56" t="s">
        <v>7</v>
      </c>
      <c r="C121" s="208" t="s">
        <v>43</v>
      </c>
      <c r="D121" s="182"/>
      <c r="E121" s="37">
        <f>$E$63</f>
        <v>0</v>
      </c>
      <c r="F121" s="5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56" t="s">
        <v>10</v>
      </c>
      <c r="C122" s="208" t="s">
        <v>147</v>
      </c>
      <c r="D122" s="182"/>
      <c r="E122" s="37">
        <f>$E$72</f>
        <v>0</v>
      </c>
      <c r="F122" s="5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56" t="s">
        <v>12</v>
      </c>
      <c r="C123" s="208" t="s">
        <v>148</v>
      </c>
      <c r="D123" s="182"/>
      <c r="E123" s="37">
        <f>$E$96</f>
        <v>0</v>
      </c>
      <c r="F123" s="5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thickBot="1" x14ac:dyDescent="0.3">
      <c r="A124" s="1"/>
      <c r="B124" s="56" t="s">
        <v>24</v>
      </c>
      <c r="C124" s="208" t="s">
        <v>128</v>
      </c>
      <c r="D124" s="182"/>
      <c r="E124" s="37">
        <f>$E$107</f>
        <v>0</v>
      </c>
      <c r="F124" s="5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thickBot="1" x14ac:dyDescent="0.3">
      <c r="A125" s="1"/>
      <c r="B125" s="171" t="s">
        <v>149</v>
      </c>
      <c r="C125" s="172"/>
      <c r="D125" s="173"/>
      <c r="E125" s="23">
        <f>TRUNC(SUM(E120:E124),2)</f>
        <v>0</v>
      </c>
      <c r="F125" s="5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thickBot="1" x14ac:dyDescent="0.3">
      <c r="A126" s="1"/>
      <c r="B126" s="57" t="s">
        <v>150</v>
      </c>
      <c r="C126" s="231" t="s">
        <v>133</v>
      </c>
      <c r="D126" s="232"/>
      <c r="E126" s="16">
        <f>E117</f>
        <v>0</v>
      </c>
      <c r="F126" s="5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thickBot="1" x14ac:dyDescent="0.3">
      <c r="A127" s="1"/>
      <c r="B127" s="171" t="s">
        <v>151</v>
      </c>
      <c r="C127" s="172"/>
      <c r="D127" s="173"/>
      <c r="E127" s="23">
        <f>TRUNC(SUM(E125:E126),2)</f>
        <v>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thickBot="1" x14ac:dyDescent="0.3">
      <c r="A128" s="1"/>
      <c r="B128" s="58"/>
      <c r="C128" s="58"/>
      <c r="D128" s="58"/>
      <c r="E128" s="5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thickBot="1" x14ac:dyDescent="0.3">
      <c r="A129" s="1"/>
      <c r="B129" s="171" t="s">
        <v>152</v>
      </c>
      <c r="C129" s="172"/>
      <c r="D129" s="173"/>
      <c r="E129" s="23">
        <f>TRUNC(E127*12,2)</f>
        <v>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 x14ac:dyDescent="0.3">
      <c r="A133" s="1"/>
      <c r="B133" s="198" t="s">
        <v>76</v>
      </c>
      <c r="C133" s="199"/>
      <c r="D133" s="199"/>
      <c r="E133" s="20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thickBot="1" x14ac:dyDescent="0.3">
      <c r="A134" s="1"/>
      <c r="B134" s="201" t="s">
        <v>153</v>
      </c>
      <c r="C134" s="202"/>
      <c r="D134" s="202"/>
      <c r="E134" s="20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thickBot="1" x14ac:dyDescent="0.3">
      <c r="A135" s="1"/>
      <c r="B135" s="123" t="s">
        <v>154</v>
      </c>
      <c r="C135" s="204" t="s">
        <v>155</v>
      </c>
      <c r="D135" s="205"/>
      <c r="E135" s="124" t="s">
        <v>173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thickBot="1" x14ac:dyDescent="0.3">
      <c r="A136" s="1"/>
      <c r="B136" s="64" t="s">
        <v>156</v>
      </c>
      <c r="C136" s="206" t="s">
        <v>84</v>
      </c>
      <c r="D136" s="207"/>
      <c r="E136" s="6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thickBot="1" x14ac:dyDescent="0.3">
      <c r="A137" s="1"/>
      <c r="B137" s="66" t="s">
        <v>157</v>
      </c>
      <c r="C137" s="206" t="s">
        <v>88</v>
      </c>
      <c r="D137" s="209"/>
      <c r="E137" s="6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thickBot="1" x14ac:dyDescent="0.3">
      <c r="A138" s="1"/>
      <c r="B138" s="66" t="s">
        <v>158</v>
      </c>
      <c r="C138" s="212" t="s">
        <v>86</v>
      </c>
      <c r="D138" s="213"/>
      <c r="E138" s="6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thickBot="1" x14ac:dyDescent="0.3">
      <c r="A139" s="1"/>
      <c r="B139" s="66" t="s">
        <v>162</v>
      </c>
      <c r="C139" s="212" t="s">
        <v>200</v>
      </c>
      <c r="D139" s="213"/>
      <c r="E139" s="6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thickBot="1" x14ac:dyDescent="0.3">
      <c r="A141" s="1"/>
      <c r="B141" s="214" t="s">
        <v>174</v>
      </c>
      <c r="C141" s="215"/>
      <c r="D141" s="215"/>
      <c r="E141" s="21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thickBot="1" x14ac:dyDescent="0.3">
      <c r="A142" s="1"/>
      <c r="B142" s="119" t="s">
        <v>154</v>
      </c>
      <c r="C142" s="204" t="s">
        <v>155</v>
      </c>
      <c r="D142" s="205"/>
      <c r="E142" s="121" t="s">
        <v>173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18" t="s">
        <v>156</v>
      </c>
      <c r="C143" s="228" t="s">
        <v>159</v>
      </c>
      <c r="D143" s="229"/>
      <c r="E143" s="6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68" t="s">
        <v>157</v>
      </c>
      <c r="C144" s="210" t="s">
        <v>160</v>
      </c>
      <c r="D144" s="211"/>
      <c r="E144" s="70">
        <v>22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68" t="s">
        <v>158</v>
      </c>
      <c r="C145" s="210" t="s">
        <v>161</v>
      </c>
      <c r="D145" s="211"/>
      <c r="E145" s="71">
        <f>E143*E144</f>
        <v>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thickBot="1" x14ac:dyDescent="0.3">
      <c r="A146" s="1"/>
      <c r="B146" s="72" t="s">
        <v>162</v>
      </c>
      <c r="C146" s="224" t="s">
        <v>163</v>
      </c>
      <c r="D146" s="225"/>
      <c r="E146" s="73">
        <f>0.1*E145</f>
        <v>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thickBot="1" x14ac:dyDescent="0.3">
      <c r="A147" s="1"/>
      <c r="B147" s="179" t="s">
        <v>175</v>
      </c>
      <c r="C147" s="226"/>
      <c r="D147" s="227"/>
      <c r="E147" s="74">
        <f>E145-E146</f>
        <v>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thickBot="1" x14ac:dyDescent="0.3">
      <c r="A148" s="1"/>
      <c r="B148" s="1"/>
      <c r="C148" s="1"/>
      <c r="D148" s="7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thickBot="1" x14ac:dyDescent="0.3">
      <c r="A149" s="1"/>
      <c r="B149" s="179" t="s">
        <v>164</v>
      </c>
      <c r="C149" s="226"/>
      <c r="D149" s="227"/>
      <c r="E149" s="7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thickBot="1" x14ac:dyDescent="0.3">
      <c r="A151" s="1"/>
      <c r="B151" s="214" t="s">
        <v>176</v>
      </c>
      <c r="C151" s="215"/>
      <c r="D151" s="215"/>
      <c r="E151" s="21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thickBot="1" x14ac:dyDescent="0.3">
      <c r="A152" s="1"/>
      <c r="B152" s="119" t="s">
        <v>154</v>
      </c>
      <c r="C152" s="120" t="s">
        <v>155</v>
      </c>
      <c r="D152" s="122"/>
      <c r="E152" s="121" t="s">
        <v>173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18" t="s">
        <v>165</v>
      </c>
      <c r="C153" s="220" t="s">
        <v>166</v>
      </c>
      <c r="D153" s="221"/>
      <c r="E153" s="77">
        <f>D14</f>
        <v>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68" t="s">
        <v>156</v>
      </c>
      <c r="C154" s="222" t="s">
        <v>167</v>
      </c>
      <c r="D154" s="223"/>
      <c r="E154" s="7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68" t="s">
        <v>157</v>
      </c>
      <c r="C155" s="210" t="s">
        <v>160</v>
      </c>
      <c r="D155" s="211"/>
      <c r="E155" s="79">
        <v>22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68" t="s">
        <v>158</v>
      </c>
      <c r="C156" s="210" t="s">
        <v>168</v>
      </c>
      <c r="D156" s="211"/>
      <c r="E156" s="79">
        <v>2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68" t="s">
        <v>162</v>
      </c>
      <c r="C157" s="210" t="s">
        <v>169</v>
      </c>
      <c r="D157" s="211"/>
      <c r="E157" s="80">
        <f>TRUNC(E154*E155*E156,2)</f>
        <v>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thickBot="1" x14ac:dyDescent="0.3">
      <c r="A158" s="1"/>
      <c r="B158" s="72" t="s">
        <v>170</v>
      </c>
      <c r="C158" s="224" t="s">
        <v>171</v>
      </c>
      <c r="D158" s="225"/>
      <c r="E158" s="81">
        <f>TRUNC(E153*6%,2)</f>
        <v>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thickBot="1" x14ac:dyDescent="0.3">
      <c r="A159" s="1"/>
      <c r="B159" s="217" t="s">
        <v>172</v>
      </c>
      <c r="C159" s="218"/>
      <c r="D159" s="219"/>
      <c r="E159" s="74">
        <f>TRUNC(E157-E158,2)</f>
        <v>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</sheetData>
  <mergeCells count="99">
    <mergeCell ref="C157:D157"/>
    <mergeCell ref="C158:D158"/>
    <mergeCell ref="B159:D159"/>
    <mergeCell ref="B149:D149"/>
    <mergeCell ref="B151:E151"/>
    <mergeCell ref="C153:D153"/>
    <mergeCell ref="C154:D154"/>
    <mergeCell ref="C155:D155"/>
    <mergeCell ref="C156:D156"/>
    <mergeCell ref="B147:D147"/>
    <mergeCell ref="C135:D135"/>
    <mergeCell ref="C136:D136"/>
    <mergeCell ref="C137:D137"/>
    <mergeCell ref="C138:D138"/>
    <mergeCell ref="C139:D139"/>
    <mergeCell ref="B141:E141"/>
    <mergeCell ref="C142:D142"/>
    <mergeCell ref="C143:D143"/>
    <mergeCell ref="C144:D144"/>
    <mergeCell ref="C145:D145"/>
    <mergeCell ref="C146:D146"/>
    <mergeCell ref="B134:E134"/>
    <mergeCell ref="B119:E119"/>
    <mergeCell ref="C120:D120"/>
    <mergeCell ref="C121:D121"/>
    <mergeCell ref="C122:D122"/>
    <mergeCell ref="C123:D123"/>
    <mergeCell ref="C124:D124"/>
    <mergeCell ref="B125:D125"/>
    <mergeCell ref="C126:D126"/>
    <mergeCell ref="B127:D127"/>
    <mergeCell ref="B129:D129"/>
    <mergeCell ref="B133:E133"/>
    <mergeCell ref="B117:C117"/>
    <mergeCell ref="B99:C99"/>
    <mergeCell ref="B100:E100"/>
    <mergeCell ref="C101:D101"/>
    <mergeCell ref="C102:D102"/>
    <mergeCell ref="C103:D103"/>
    <mergeCell ref="C104:D104"/>
    <mergeCell ref="C105:D105"/>
    <mergeCell ref="C106:D106"/>
    <mergeCell ref="B107:D107"/>
    <mergeCell ref="B109:E109"/>
    <mergeCell ref="C113:E113"/>
    <mergeCell ref="B98:E98"/>
    <mergeCell ref="B74:E74"/>
    <mergeCell ref="B75:E75"/>
    <mergeCell ref="B83:C83"/>
    <mergeCell ref="B85:C85"/>
    <mergeCell ref="B86:E86"/>
    <mergeCell ref="B90:C90"/>
    <mergeCell ref="B92:E92"/>
    <mergeCell ref="C93:D93"/>
    <mergeCell ref="C94:D94"/>
    <mergeCell ref="C95:D95"/>
    <mergeCell ref="B96:D96"/>
    <mergeCell ref="B72:C72"/>
    <mergeCell ref="C54:D54"/>
    <mergeCell ref="C55:D55"/>
    <mergeCell ref="C56:D56"/>
    <mergeCell ref="B57:D57"/>
    <mergeCell ref="B58:E58"/>
    <mergeCell ref="C59:D59"/>
    <mergeCell ref="C60:D60"/>
    <mergeCell ref="C61:D61"/>
    <mergeCell ref="C62:D62"/>
    <mergeCell ref="B63:D63"/>
    <mergeCell ref="B65:E65"/>
    <mergeCell ref="C53:D53"/>
    <mergeCell ref="B29:E29"/>
    <mergeCell ref="B33:C33"/>
    <mergeCell ref="B35:C35"/>
    <mergeCell ref="B36:E36"/>
    <mergeCell ref="B46:C46"/>
    <mergeCell ref="B47:E47"/>
    <mergeCell ref="C48:D48"/>
    <mergeCell ref="C49:D49"/>
    <mergeCell ref="C50:D50"/>
    <mergeCell ref="C51:D51"/>
    <mergeCell ref="C52:D52"/>
    <mergeCell ref="B28:E28"/>
    <mergeCell ref="B8:E8"/>
    <mergeCell ref="B9:C9"/>
    <mergeCell ref="B10:C10"/>
    <mergeCell ref="B11:E11"/>
    <mergeCell ref="D12:E12"/>
    <mergeCell ref="D13:E13"/>
    <mergeCell ref="D14:E14"/>
    <mergeCell ref="D15:E15"/>
    <mergeCell ref="D16:E16"/>
    <mergeCell ref="B18:E18"/>
    <mergeCell ref="B26:D26"/>
    <mergeCell ref="D7:E7"/>
    <mergeCell ref="B2:E2"/>
    <mergeCell ref="B3:E3"/>
    <mergeCell ref="D4:E4"/>
    <mergeCell ref="D5:E5"/>
    <mergeCell ref="D6:E6"/>
  </mergeCells>
  <phoneticPr fontId="10" type="noConversion"/>
  <pageMargins left="0.511811024" right="0.511811024" top="0.78740157499999996" bottom="0.78740157499999996" header="0.31496062000000002" footer="0.31496062000000002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C232-47BA-423F-A2EC-849CE020F3D2}">
  <sheetPr>
    <pageSetUpPr fitToPage="1"/>
  </sheetPr>
  <dimension ref="B2:G14"/>
  <sheetViews>
    <sheetView workbookViewId="0">
      <selection activeCell="E5" sqref="E5:E11"/>
    </sheetView>
  </sheetViews>
  <sheetFormatPr defaultRowHeight="15" x14ac:dyDescent="0.25"/>
  <cols>
    <col min="1" max="1" width="4.42578125" customWidth="1"/>
    <col min="2" max="2" width="4.85546875" customWidth="1"/>
    <col min="3" max="3" width="47.28515625" customWidth="1"/>
    <col min="4" max="4" width="7.42578125" customWidth="1"/>
    <col min="5" max="5" width="10" bestFit="1" customWidth="1"/>
    <col min="6" max="6" width="7.140625" customWidth="1"/>
    <col min="7" max="7" width="11.28515625" customWidth="1"/>
  </cols>
  <sheetData>
    <row r="2" spans="2:7" ht="15.75" thickBot="1" x14ac:dyDescent="0.3"/>
    <row r="3" spans="2:7" x14ac:dyDescent="0.25">
      <c r="B3" s="243" t="s">
        <v>211</v>
      </c>
      <c r="C3" s="244"/>
      <c r="D3" s="244"/>
      <c r="E3" s="244"/>
      <c r="F3" s="244"/>
      <c r="G3" s="245"/>
    </row>
    <row r="4" spans="2:7" ht="25.5" x14ac:dyDescent="0.25">
      <c r="B4" s="82" t="s">
        <v>154</v>
      </c>
      <c r="C4" s="83" t="s">
        <v>155</v>
      </c>
      <c r="D4" s="83" t="s">
        <v>177</v>
      </c>
      <c r="E4" s="83" t="s">
        <v>178</v>
      </c>
      <c r="F4" s="83" t="s">
        <v>179</v>
      </c>
      <c r="G4" s="84" t="s">
        <v>180</v>
      </c>
    </row>
    <row r="5" spans="2:7" ht="56.25" customHeight="1" x14ac:dyDescent="0.25">
      <c r="B5" s="68">
        <v>1</v>
      </c>
      <c r="C5" s="93" t="s">
        <v>212</v>
      </c>
      <c r="D5" s="85" t="s">
        <v>181</v>
      </c>
      <c r="E5" s="86"/>
      <c r="F5" s="92">
        <v>5</v>
      </c>
      <c r="G5" s="87">
        <f>TRUNC(E5*F5,2)</f>
        <v>0</v>
      </c>
    </row>
    <row r="6" spans="2:7" x14ac:dyDescent="0.25">
      <c r="B6" s="68">
        <v>2</v>
      </c>
      <c r="C6" s="93" t="s">
        <v>213</v>
      </c>
      <c r="D6" s="85" t="s">
        <v>181</v>
      </c>
      <c r="E6" s="86"/>
      <c r="F6" s="92">
        <v>5</v>
      </c>
      <c r="G6" s="87">
        <f t="shared" ref="G6:G11" si="0">TRUNC(E6*F6,2)</f>
        <v>0</v>
      </c>
    </row>
    <row r="7" spans="2:7" ht="25.5" x14ac:dyDescent="0.25">
      <c r="B7" s="68">
        <v>3</v>
      </c>
      <c r="C7" s="93" t="s">
        <v>219</v>
      </c>
      <c r="D7" s="85" t="s">
        <v>181</v>
      </c>
      <c r="E7" s="86"/>
      <c r="F7" s="92">
        <v>5</v>
      </c>
      <c r="G7" s="87">
        <f t="shared" si="0"/>
        <v>0</v>
      </c>
    </row>
    <row r="8" spans="2:7" x14ac:dyDescent="0.25">
      <c r="B8" s="68">
        <v>4</v>
      </c>
      <c r="C8" s="93" t="s">
        <v>214</v>
      </c>
      <c r="D8" s="85" t="s">
        <v>181</v>
      </c>
      <c r="E8" s="86"/>
      <c r="F8" s="92">
        <v>2</v>
      </c>
      <c r="G8" s="87">
        <f t="shared" si="0"/>
        <v>0</v>
      </c>
    </row>
    <row r="9" spans="2:7" x14ac:dyDescent="0.25">
      <c r="B9" s="68">
        <v>5</v>
      </c>
      <c r="C9" s="93" t="s">
        <v>215</v>
      </c>
      <c r="D9" s="85" t="s">
        <v>181</v>
      </c>
      <c r="E9" s="94"/>
      <c r="F9" s="95">
        <v>2</v>
      </c>
      <c r="G9" s="87">
        <f t="shared" si="0"/>
        <v>0</v>
      </c>
    </row>
    <row r="10" spans="2:7" x14ac:dyDescent="0.25">
      <c r="B10" s="68">
        <v>6</v>
      </c>
      <c r="C10" s="93" t="s">
        <v>182</v>
      </c>
      <c r="D10" s="85" t="s">
        <v>181</v>
      </c>
      <c r="E10" s="94"/>
      <c r="F10" s="95">
        <v>2</v>
      </c>
      <c r="G10" s="87">
        <f t="shared" si="0"/>
        <v>0</v>
      </c>
    </row>
    <row r="11" spans="2:7" ht="15.75" thickBot="1" x14ac:dyDescent="0.3">
      <c r="B11" s="68">
        <v>7</v>
      </c>
      <c r="C11" s="93" t="s">
        <v>183</v>
      </c>
      <c r="D11" s="96" t="s">
        <v>181</v>
      </c>
      <c r="E11" s="94"/>
      <c r="F11" s="95">
        <v>5</v>
      </c>
      <c r="G11" s="97">
        <f t="shared" si="0"/>
        <v>0</v>
      </c>
    </row>
    <row r="12" spans="2:7" ht="15.75" thickBot="1" x14ac:dyDescent="0.3">
      <c r="B12" s="246" t="s">
        <v>184</v>
      </c>
      <c r="C12" s="247"/>
      <c r="D12" s="98"/>
      <c r="E12" s="99"/>
      <c r="F12" s="100"/>
      <c r="G12" s="101">
        <f>TRUNC(SUM(G5:G11),2)</f>
        <v>0</v>
      </c>
    </row>
    <row r="13" spans="2:7" ht="15.75" thickBot="1" x14ac:dyDescent="0.3">
      <c r="B13" s="248" t="s">
        <v>185</v>
      </c>
      <c r="C13" s="249"/>
      <c r="D13" s="89"/>
      <c r="E13" s="90"/>
      <c r="F13" s="89"/>
      <c r="G13" s="91">
        <v>12</v>
      </c>
    </row>
    <row r="14" spans="2:7" ht="15.75" thickBot="1" x14ac:dyDescent="0.3">
      <c r="B14" s="248" t="s">
        <v>186</v>
      </c>
      <c r="C14" s="250"/>
      <c r="D14" s="250"/>
      <c r="E14" s="250"/>
      <c r="F14" s="251"/>
      <c r="G14" s="88">
        <f>TRUNC(G12/G13,2)</f>
        <v>0</v>
      </c>
    </row>
  </sheetData>
  <mergeCells count="4">
    <mergeCell ref="B3:G3"/>
    <mergeCell ref="B12:C12"/>
    <mergeCell ref="B13:C13"/>
    <mergeCell ref="B14:F14"/>
  </mergeCells>
  <pageMargins left="0.511811024" right="0.511811024" top="0.78740157499999996" bottom="0.78740157499999996" header="0.31496062000000002" footer="0.31496062000000002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ANEXO I DETALHAMENTO DE PREÇO</vt:lpstr>
      <vt:lpstr>ASCENSORISTA</vt:lpstr>
      <vt:lpstr>SUPERVISOR(A)</vt:lpstr>
      <vt:lpstr>UNIFORMES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Araújo</dc:creator>
  <cp:lastModifiedBy>Paulo Henrique Araújo</cp:lastModifiedBy>
  <cp:lastPrinted>2026-02-09T14:23:30Z</cp:lastPrinted>
  <dcterms:created xsi:type="dcterms:W3CDTF">1601-01-01T00:00:00Z</dcterms:created>
  <dcterms:modified xsi:type="dcterms:W3CDTF">2026-02-09T15:21:28Z</dcterms:modified>
</cp:coreProperties>
</file>