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40" windowWidth="20775" windowHeight="7620"/>
  </bookViews>
  <sheets>
    <sheet name="Página1" sheetId="1" r:id="rId1"/>
  </sheets>
  <calcPr calcId="125725"/>
</workbook>
</file>

<file path=xl/calcChain.xml><?xml version="1.0" encoding="utf-8"?>
<calcChain xmlns="http://schemas.openxmlformats.org/spreadsheetml/2006/main">
  <c r="K73" i="1"/>
  <c r="K74"/>
  <c r="K75"/>
  <c r="K76"/>
  <c r="K77"/>
  <c r="K65"/>
  <c r="K53"/>
  <c r="K41"/>
  <c r="K29"/>
  <c r="K17"/>
  <c r="K5"/>
  <c r="K54"/>
  <c r="K78"/>
  <c r="K79"/>
  <c r="K67"/>
  <c r="K55"/>
  <c r="K43"/>
  <c r="K31"/>
  <c r="K19"/>
  <c r="K7"/>
  <c r="K68"/>
  <c r="K56"/>
  <c r="K44"/>
  <c r="K32"/>
  <c r="K20"/>
  <c r="K8"/>
  <c r="K14"/>
  <c r="K51"/>
  <c r="K40"/>
  <c r="K42"/>
  <c r="K80"/>
  <c r="K81"/>
  <c r="K69"/>
  <c r="K57"/>
  <c r="K45"/>
  <c r="K33"/>
  <c r="K21"/>
  <c r="K9"/>
  <c r="K70"/>
  <c r="K58"/>
  <c r="K46"/>
  <c r="K34"/>
  <c r="K22"/>
  <c r="K10"/>
  <c r="K63"/>
  <c r="K28"/>
  <c r="K4"/>
  <c r="K66"/>
  <c r="K82"/>
  <c r="K83"/>
  <c r="K71"/>
  <c r="K59"/>
  <c r="K47"/>
  <c r="K35"/>
  <c r="K23"/>
  <c r="K11"/>
  <c r="K61"/>
  <c r="K37"/>
  <c r="K13"/>
  <c r="K62"/>
  <c r="K26"/>
  <c r="K27"/>
  <c r="K3"/>
  <c r="K52"/>
  <c r="K16"/>
  <c r="K30"/>
  <c r="K6"/>
  <c r="K72"/>
  <c r="K60"/>
  <c r="K48"/>
  <c r="K36"/>
  <c r="K24"/>
  <c r="K12"/>
  <c r="K49"/>
  <c r="K25"/>
  <c r="K50"/>
  <c r="K38"/>
  <c r="K39"/>
  <c r="K15"/>
  <c r="K64"/>
  <c r="K18"/>
  <c r="K84" l="1"/>
</calcChain>
</file>

<file path=xl/sharedStrings.xml><?xml version="1.0" encoding="utf-8"?>
<sst xmlns="http://schemas.openxmlformats.org/spreadsheetml/2006/main" count="468" uniqueCount="292">
  <si>
    <t>Nº</t>
  </si>
  <si>
    <t>Setor</t>
  </si>
  <si>
    <t>Nome</t>
  </si>
  <si>
    <t>Cargo/Função</t>
  </si>
  <si>
    <t>Matrícula</t>
  </si>
  <si>
    <t>Motivo da Viagem</t>
  </si>
  <si>
    <t>Destino</t>
  </si>
  <si>
    <t>Período</t>
  </si>
  <si>
    <t>Passagem</t>
  </si>
  <si>
    <t>Início</t>
  </si>
  <si>
    <t>Término</t>
  </si>
  <si>
    <t>Transporte</t>
  </si>
  <si>
    <t>Valor</t>
  </si>
  <si>
    <t>GABDMGPF</t>
  </si>
  <si>
    <t>Desa. Maria das Graças Pessoa Figueiredo</t>
  </si>
  <si>
    <t>Coordenadora CEVID</t>
  </si>
  <si>
    <t xml:space="preserve">000.535-5 </t>
  </si>
  <si>
    <t>Realizar visita institucional na Coordenadoria da Mulher em Situação de Violência Doméstica e Familiar do Poder Judiciário de São Paulo (Comesp).</t>
  </si>
  <si>
    <t>São Paulo/SP</t>
  </si>
  <si>
    <t>Aéreo</t>
  </si>
  <si>
    <t>GABDVMPSMM</t>
  </si>
  <si>
    <t>Desa. Vânia Maria do Perpétuo Socorro Marques Marinho</t>
  </si>
  <si>
    <t>Desembargadora</t>
  </si>
  <si>
    <t>010.611-9 A</t>
  </si>
  <si>
    <t>Alteração da passagem de retorno.</t>
  </si>
  <si>
    <t>Manaus/AM</t>
  </si>
  <si>
    <t>-</t>
  </si>
  <si>
    <t>Realizarem correição na 2ª Vara da Comarca de Tabatinga.</t>
  </si>
  <si>
    <t>Tabatinga/AM</t>
  </si>
  <si>
    <t>Paulo Motta de Morais</t>
  </si>
  <si>
    <t>Assessor de Desembargador</t>
  </si>
  <si>
    <t>004.153-0 C</t>
  </si>
  <si>
    <t>Camila Loureiro Antony</t>
  </si>
  <si>
    <t>Chefe de Gabinete</t>
  </si>
  <si>
    <t>002.998-0 A</t>
  </si>
  <si>
    <t>Jade Caldas Tolentino</t>
  </si>
  <si>
    <t>Assistente Jurídico</t>
  </si>
  <si>
    <t>009.481-1 B</t>
  </si>
  <si>
    <t>JIJCV</t>
  </si>
  <si>
    <t>Dra. Rebeca de Mendonça Lima</t>
  </si>
  <si>
    <t>Juíza de Direito</t>
  </si>
  <si>
    <t>001.114-2 B</t>
  </si>
  <si>
    <t>GABDFHPL</t>
  </si>
  <si>
    <t>Des.dor Flávio Humberto Pascarelli Lopes</t>
  </si>
  <si>
    <t>Desembargador</t>
  </si>
  <si>
    <t>000.522-3 A</t>
  </si>
  <si>
    <t>Participar do  Colégio Permanente de Diretores de Escolas Estaduais da Magistratura - COPEDEM.</t>
  </si>
  <si>
    <t xml:space="preserve">Rio de Janeiro/RJ </t>
  </si>
  <si>
    <t>CIANAM</t>
  </si>
  <si>
    <t>Dra. Larissa Padilha Roriz Penna</t>
  </si>
  <si>
    <t>008.408-5 A</t>
  </si>
  <si>
    <t>Passagens canceladas e credito gerado para próxima viagem.</t>
  </si>
  <si>
    <t>Maués/AM</t>
  </si>
  <si>
    <t>JECVDFCM3</t>
  </si>
  <si>
    <t>Felipe Batista das Chagas</t>
  </si>
  <si>
    <t>Diretor de Secretaria</t>
  </si>
  <si>
    <t>008.470-0 A</t>
  </si>
  <si>
    <t>VECTR</t>
  </si>
  <si>
    <t>Daniel Kleber Santos de Freitas</t>
  </si>
  <si>
    <t>005.809-2 B</t>
  </si>
  <si>
    <t>CGJ-AM</t>
  </si>
  <si>
    <t>Sérgio Lins Amorim</t>
  </si>
  <si>
    <t>Chefe de Gabinete CGJ</t>
  </si>
  <si>
    <t>012.344-7 A</t>
  </si>
  <si>
    <t>Realizar os atos preparatórios necessários à realização das atividades especiais de correição na Comarca de São Gabriel da Cachoeira.</t>
  </si>
  <si>
    <t>São Gabriel da Cachoeira/AM</t>
  </si>
  <si>
    <t>JECV9</t>
  </si>
  <si>
    <t>Daniel Reis e Silva</t>
  </si>
  <si>
    <t>Assessor de Juiz</t>
  </si>
  <si>
    <t>005.860-2 A</t>
  </si>
  <si>
    <t>Participar do 51º Fórum Nacional dos Juizados Especiais – FONAJE.</t>
  </si>
  <si>
    <t>Florianópolis/SC</t>
  </si>
  <si>
    <t>JECV8</t>
  </si>
  <si>
    <t>Dr. Marcelo Manuel da Costa Vieira</t>
  </si>
  <si>
    <t>Juiz de Direito</t>
  </si>
  <si>
    <t>001.510-5 A</t>
  </si>
  <si>
    <t>Dra. Ida Maria Costa de Andrade</t>
  </si>
  <si>
    <t xml:space="preserve"> Juíza Auxiliar CGJ</t>
  </si>
  <si>
    <t>001.113-4 A</t>
  </si>
  <si>
    <t>Alteração das passagens.</t>
  </si>
  <si>
    <t>Manicoré/AM</t>
  </si>
  <si>
    <t>Carolina de Oliveira Marreiro</t>
  </si>
  <si>
    <t>010.166-4 A</t>
  </si>
  <si>
    <t>Breno de Lacerda Moura</t>
  </si>
  <si>
    <t>Analista Judiciário</t>
  </si>
  <si>
    <t>011.710-2 A</t>
  </si>
  <si>
    <t>JECV17</t>
  </si>
  <si>
    <t>Gabriella Hayden dos Santos Ferreira</t>
  </si>
  <si>
    <t>Assessora de Juiz de Entrância Final</t>
  </si>
  <si>
    <t>008.708-4 B</t>
  </si>
  <si>
    <t>JECV5</t>
  </si>
  <si>
    <t>Dra. Irlena Leal Benchimol</t>
  </si>
  <si>
    <t>000.416-2 A</t>
  </si>
  <si>
    <t>JECV12</t>
  </si>
  <si>
    <t>Dr. Antônio Carlos Marinho Bezerra Júnior</t>
  </si>
  <si>
    <t>002.325-6 A</t>
  </si>
  <si>
    <t>Dr. Áldrin Henrique de Castro Rodrigues</t>
  </si>
  <si>
    <t>Juiz Corregedor Auxiliar</t>
  </si>
  <si>
    <t>003.277-8 A</t>
  </si>
  <si>
    <t>Realizarem correição extraordinária, no período de 18 a 21/04/2023, nos termos na Portaria nº 15/2023, da Corregedoria-Geral de Justiça</t>
  </si>
  <si>
    <t>VECTR/STM</t>
  </si>
  <si>
    <t>Dr. Flávio Henrique Albuquerque de Freitas</t>
  </si>
  <si>
    <t>Juiz Titular STM</t>
  </si>
  <si>
    <t>003.285-9 A</t>
  </si>
  <si>
    <t>EJUD-AM</t>
  </si>
  <si>
    <t>Mayesse Silva Parizi</t>
  </si>
  <si>
    <t>Docente Externo</t>
  </si>
  <si>
    <t>048.213.476-36</t>
  </si>
  <si>
    <t>Alteração da data do evento.</t>
  </si>
  <si>
    <t>CERIMON</t>
  </si>
  <si>
    <t>Érika Ferreira Ribeiro</t>
  </si>
  <si>
    <t>Diretora de Cerimonial</t>
  </si>
  <si>
    <t>008.762-9 B</t>
  </si>
  <si>
    <t>Realizar o assessoramento da Exma. Desembargadora-Presidente, coordenação logística e reuniões com os órgãos envolvidos no 51° FONAJE.</t>
  </si>
  <si>
    <t>Des.dor Jomar Ricardo Saunders Fernandes</t>
  </si>
  <si>
    <t>Corregedor Geral de Justiça</t>
  </si>
  <si>
    <t>000.575-4 A</t>
  </si>
  <si>
    <t>Daniele Costa Porfírio de Souza</t>
  </si>
  <si>
    <t>Assessora Técnica CGJ</t>
  </si>
  <si>
    <t>003.729-0 B</t>
  </si>
  <si>
    <t>Marilia Oliveira Cabral</t>
  </si>
  <si>
    <t>Secretária Judiciária CGJ</t>
  </si>
  <si>
    <t>003.318-9 A</t>
  </si>
  <si>
    <t>Aldemir da Silva Menezes Medeiros</t>
  </si>
  <si>
    <t>Diretor DVCFSE</t>
  </si>
  <si>
    <t>002.761-8 A</t>
  </si>
  <si>
    <t>Luciana Lima Augusto</t>
  </si>
  <si>
    <t>002.720-0 A</t>
  </si>
  <si>
    <t>John Rauff Reis da Silva</t>
  </si>
  <si>
    <t>Auxiliar de Gabinete</t>
  </si>
  <si>
    <t>003.761-3 C</t>
  </si>
  <si>
    <t>Monique Lobo Ramos Castelo Branco</t>
  </si>
  <si>
    <t>Diretora DVEXP</t>
  </si>
  <si>
    <t>003.554-8 D</t>
  </si>
  <si>
    <t>NUPEMEC</t>
  </si>
  <si>
    <t>Dr. Gildo Alves de Carvalho Filho</t>
  </si>
  <si>
    <t>Juiz  Coordenador</t>
  </si>
  <si>
    <t>001.509-1 A</t>
  </si>
  <si>
    <t>Participar do 51° Fórum Nacional de Juizados Especiais – FONAJE.</t>
  </si>
  <si>
    <t>Márcia Maria Milanez</t>
  </si>
  <si>
    <t>086.758.996-53</t>
  </si>
  <si>
    <t>Alteração da data de deslocamento.</t>
  </si>
  <si>
    <t>ESMAM</t>
  </si>
  <si>
    <t>Rogério Schietti Cruz</t>
  </si>
  <si>
    <t>245.286.661-34</t>
  </si>
  <si>
    <t>Solicitou cancelamento da passagem de retorno, permanecendo ativa a passagem de ida.</t>
  </si>
  <si>
    <t>Marcação de Assento.</t>
  </si>
  <si>
    <t>SEINF</t>
  </si>
  <si>
    <t>Dimas Crescencio Verissimo Santos</t>
  </si>
  <si>
    <t>011.716-1 A</t>
  </si>
  <si>
    <t>Realizar visita técnica no município da Comarca de Borba à serviço do Poder Judiciário.</t>
  </si>
  <si>
    <t>Borba/AM</t>
  </si>
  <si>
    <t>Alteração da passagem de ida.</t>
  </si>
  <si>
    <t>VEMAQA</t>
  </si>
  <si>
    <t>Leonardo Antônio Vargas</t>
  </si>
  <si>
    <t>Diretor de Secretaria VEMA</t>
  </si>
  <si>
    <t>003.200-0 A</t>
  </si>
  <si>
    <t>Participar do Seminário "Soluções Fundiárias: Perspectiva de Atuação do Judiciário no Regime de Transição Estabelecido na ADPF 828"</t>
  </si>
  <si>
    <t>Brasília/DF</t>
  </si>
  <si>
    <t>Dr. Moacir Pereira Batista</t>
  </si>
  <si>
    <t>001.582-2 B</t>
  </si>
  <si>
    <t>Participar do Seminário "Soluções Fundiárias: Perspectiva de Atuação do Judiciário no Regime de Transição Estabelecido na ADPF 828".</t>
  </si>
  <si>
    <t>Dr. Rafael Almeida Cró Brito</t>
  </si>
  <si>
    <t>006.353-3 A</t>
  </si>
  <si>
    <t>Realizarem correição extraordinária.</t>
  </si>
  <si>
    <t>Acyane Socorro do Vale Pereira dos Santos</t>
  </si>
  <si>
    <t>Chefe STCS</t>
  </si>
  <si>
    <t>004.680-9 D</t>
  </si>
  <si>
    <t>STAM</t>
  </si>
  <si>
    <t>José Barbosa Paulino</t>
  </si>
  <si>
    <t>Policial Militar</t>
  </si>
  <si>
    <t>008.877-3 A</t>
  </si>
  <si>
    <t>Amanda da Fonseca Ribeiro</t>
  </si>
  <si>
    <t>Assessora de Cerimonial</t>
  </si>
  <si>
    <t>008.849-8 C</t>
  </si>
  <si>
    <t>Participar de reuniões prévias e organização do evento "Inauguração da Sala de Depoimento Especial" do Fórum de Justiça de São Gabriel da Cachoeira</t>
  </si>
  <si>
    <t>Raifran Magalhães de Souza</t>
  </si>
  <si>
    <t>Assessor de Cerimonial</t>
  </si>
  <si>
    <t>002.066-4 E</t>
  </si>
  <si>
    <t>Luiz Felipe Lima da Silva</t>
  </si>
  <si>
    <t>004.683-3 D</t>
  </si>
  <si>
    <t>Márcio Santos da Silva</t>
  </si>
  <si>
    <t>2º Sargento QPPM</t>
  </si>
  <si>
    <t>010.770-0 A</t>
  </si>
  <si>
    <t>Escolta a Exma. Sra. Desembargadora Vânia Maria do Perpétuo Socorro Marques Marinho, a serviço desta Egrégia Corte de Justiça, conforme Portaria  nº 079/2023-CGJ/AM.</t>
  </si>
  <si>
    <t>Presidência</t>
  </si>
  <si>
    <t>Pres. Desa. Nélia Caminha Jorge</t>
  </si>
  <si>
    <t>Presidente do TJAM</t>
  </si>
  <si>
    <t>000.566.5 A</t>
  </si>
  <si>
    <t>Participar do 51° Fórum Nacional dos Juizados Especiais - FONAJE. (esclarecendo que o trecho de Curitiba à Florianópolis será realizado às suas expensas)</t>
  </si>
  <si>
    <t>Curitiba/PR</t>
  </si>
  <si>
    <t>JECV15</t>
  </si>
  <si>
    <t>Dra. Maria do Perpétuo Socorro da Silva Menezes</t>
  </si>
  <si>
    <t>001.962-3 A</t>
  </si>
  <si>
    <t>Participar do 51º Fórum Nacional de Juizados Especiais - FONAJE</t>
  </si>
  <si>
    <t>JECV13</t>
  </si>
  <si>
    <t>Dra. Cláudia Monteiro Pereira Batista</t>
  </si>
  <si>
    <t>001.709-4 B</t>
  </si>
  <si>
    <t>Participar do 51º Fórum Nacional de Juizados Especiais - FONAJE.</t>
  </si>
  <si>
    <t>SEPLAN</t>
  </si>
  <si>
    <t>Gizelly Caroline França Guimarães</t>
  </si>
  <si>
    <t>Chefe de Seção</t>
  </si>
  <si>
    <t>009.344-0 B</t>
  </si>
  <si>
    <t>Participar da 10ª Edição do Encontro Nacional de Tecnologia e Inovação da Justiça Estadual.</t>
  </si>
  <si>
    <t>Belo Horizonte/MG</t>
  </si>
  <si>
    <t>João Paulo Ramos Jacob</t>
  </si>
  <si>
    <t>Secretário Geral e Executivo</t>
  </si>
  <si>
    <t>010.923-1 B</t>
  </si>
  <si>
    <t>Participar do COPEDEM.</t>
  </si>
  <si>
    <t>Rio de Janeiro/RJ</t>
  </si>
  <si>
    <t>VCV2</t>
  </si>
  <si>
    <t>Dr. Roberto Santos Taketomi</t>
  </si>
  <si>
    <t>001.246-7 A</t>
  </si>
  <si>
    <t>Realizar preparativos da reinauguração do Cejusc-Tefé.</t>
  </si>
  <si>
    <t>Tefé/AM</t>
  </si>
  <si>
    <t>Jessica Menezes Monte</t>
  </si>
  <si>
    <t>Assistente Judiciário</t>
  </si>
  <si>
    <t>003.755-9 D</t>
  </si>
  <si>
    <t>Leomir Rafael Brito Silva</t>
  </si>
  <si>
    <t>011.238-0 A</t>
  </si>
  <si>
    <t>Acompanhar e Fiscalizar a execução da 4ª Medição do Contrato 019/2022 FUNJEAM - Ref. a Construção do Fórum de Carauari.</t>
  </si>
  <si>
    <t>Carauari/AM</t>
  </si>
  <si>
    <t>Robson Júnior Pereira Peres</t>
  </si>
  <si>
    <t>010.891-0 A</t>
  </si>
  <si>
    <t>JECV14</t>
  </si>
  <si>
    <t>Dr. Luiz Pires de Carvalho Neto</t>
  </si>
  <si>
    <t>Juiz de Segunda Entrância</t>
  </si>
  <si>
    <t>001.983-6 A</t>
  </si>
  <si>
    <t>Participar do 51.º Fórum Nacional dos Juizados Especiais – FONAJE</t>
  </si>
  <si>
    <t>Coordenadora e Ouvidora CEVID</t>
  </si>
  <si>
    <t>000.535-5 A</t>
  </si>
  <si>
    <t>Participar do I Encontro do Colégio de Ouvidorias Judiciais das Mulheres - COJUM</t>
  </si>
  <si>
    <t>São Luis/MA</t>
  </si>
  <si>
    <t>Igor Reis Pessoa</t>
  </si>
  <si>
    <t>003.174-7 D</t>
  </si>
  <si>
    <t>Márcia Maria De Oliveira</t>
  </si>
  <si>
    <t>863 209 556 00</t>
  </si>
  <si>
    <t xml:space="preserve">Participar do evento: Tribuna Jurídica - Tráfico De Pessoas </t>
  </si>
  <si>
    <t>Realizar o mutirão de audiências de conciliações na Comarca de Tefé/AM, no período de  22/05/2023 a 25/05/2023</t>
  </si>
  <si>
    <t>NAJV</t>
  </si>
  <si>
    <t>Larissa da Silva Veiga</t>
  </si>
  <si>
    <t>006.701-6 A</t>
  </si>
  <si>
    <t>CIMAU/1V</t>
  </si>
  <si>
    <t>Tainara dos Reis Monteiro</t>
  </si>
  <si>
    <t>Diretora de Secretaria</t>
  </si>
  <si>
    <t>004.546-2 B</t>
  </si>
  <si>
    <t>UPJPG2</t>
  </si>
  <si>
    <t>Adriana de Almeida Britto</t>
  </si>
  <si>
    <t>002.999-8 A</t>
  </si>
  <si>
    <t>Alteração de data devido cancelamento pela companhia aérea</t>
  </si>
  <si>
    <t>Alteração da data de deslocamento</t>
  </si>
  <si>
    <t>São Luís/MA</t>
  </si>
  <si>
    <t>Participar do lançamento do livro de homenagem aos 15 anos do STJ do Ministro Mauro Campbell Marques</t>
  </si>
  <si>
    <t>Bernardo de Azevedo e Souza</t>
  </si>
  <si>
    <t>835.167.510-53</t>
  </si>
  <si>
    <t>Participar como palestrante no evento "Seminário Inteligência artificial".</t>
  </si>
  <si>
    <t xml:space="preserve"> JECV1</t>
  </si>
  <si>
    <t>Dr. Cássio André Borges Santos</t>
  </si>
  <si>
    <t>001.963-1 A</t>
  </si>
  <si>
    <t xml:space="preserve">Atuar na Corte Superior como Juiz Auxiliar, na função de
Secretário-Geral da Escola Nacional de Formação de Magistrados
</t>
  </si>
  <si>
    <t>NUGEP</t>
  </si>
  <si>
    <t>Ivan de Azevedo Tribuzy Filho</t>
  </si>
  <si>
    <t xml:space="preserve">Coordenador </t>
  </si>
  <si>
    <t>000.437-5 B</t>
  </si>
  <si>
    <t>Intercâmbio de servidores que atuam e/ou coordenam os NUGEPs e NUGEPNACs dos Tribunais do País para a participação em visita técnica</t>
  </si>
  <si>
    <t>Aloysio Patriarcha Heiss</t>
  </si>
  <si>
    <t>002.356-6 C</t>
  </si>
  <si>
    <t>Renzo Jean Pierre Lazarte Morón</t>
  </si>
  <si>
    <t>Assistente do Coordenador</t>
  </si>
  <si>
    <t>006.698-2 A</t>
  </si>
  <si>
    <t>SECGAD</t>
  </si>
  <si>
    <t>Chrystiano Lima e Silva</t>
  </si>
  <si>
    <t>Secretário-Geral de Administração</t>
  </si>
  <si>
    <t>002.774-0 A</t>
  </si>
  <si>
    <t>Realizar visita técnica e reinauguração do Tribunal do Júri do Fórum de Parintins (Trecho PIN-MAO)</t>
  </si>
  <si>
    <t>Parintins/AM</t>
  </si>
  <si>
    <t>COIJ</t>
  </si>
  <si>
    <t>Valda Maria Calderaro de Azevedo</t>
  </si>
  <si>
    <t>Escrevente Juramentada</t>
  </si>
  <si>
    <t>000.111-2 A</t>
  </si>
  <si>
    <t>Participar do “XXXII Encontro do Colégio de Coordenadores da Infância e da Juventude dos Tribunais de Justiça do Brasil”.</t>
  </si>
  <si>
    <t>GABDLCNCM</t>
  </si>
  <si>
    <t>Desa. Luiza Cristina Nascimento da Costa Marques</t>
  </si>
  <si>
    <t>001.244-0 A</t>
  </si>
  <si>
    <t>Participar do VII Encontro do Colégio Nacional de Ouvidores Judiciais - COJUD</t>
  </si>
  <si>
    <t>Marcello Phillipe Aguiar Martins</t>
  </si>
  <si>
    <t>010.177-0 A</t>
  </si>
  <si>
    <t>JIJINF</t>
  </si>
  <si>
    <t>Dr. Eliezer Fernandes Júnior</t>
  </si>
  <si>
    <t>001.964-0 A</t>
  </si>
  <si>
    <t>Participar do Fórum Nacional da Infância e da Juventude (FONINJ).</t>
  </si>
  <si>
    <t>Total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</si>
</sst>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6">
    <font>
      <sz val="10"/>
      <color rgb="FF000000"/>
      <name val="Arial"/>
      <scheme val="minor"/>
    </font>
    <font>
      <b/>
      <sz val="10"/>
      <color theme="1"/>
      <name val="Arial Narrow"/>
    </font>
    <font>
      <b/>
      <sz val="10"/>
      <color rgb="FF000000"/>
      <name val="Arial Narrow"/>
    </font>
    <font>
      <sz val="10"/>
      <name val="Arial"/>
    </font>
    <font>
      <sz val="10"/>
      <color theme="1"/>
      <name val="Arial Narrow"/>
    </font>
    <font>
      <sz val="10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1" fillId="2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" fillId="0" borderId="8" xfId="0" applyFont="1" applyBorder="1"/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Y1000"/>
  <sheetViews>
    <sheetView tabSelected="1" workbookViewId="0">
      <selection sqref="A1:A2"/>
    </sheetView>
  </sheetViews>
  <sheetFormatPr defaultColWidth="12.5703125" defaultRowHeight="15.75" customHeight="1"/>
  <cols>
    <col min="1" max="1" width="2.42578125" customWidth="1"/>
    <col min="2" max="2" width="11" customWidth="1"/>
    <col min="3" max="3" width="36.28515625" customWidth="1"/>
    <col min="4" max="4" width="12.5703125" customWidth="1"/>
    <col min="5" max="5" width="10.5703125" customWidth="1"/>
    <col min="6" max="6" width="43.85546875" customWidth="1"/>
    <col min="7" max="7" width="12.42578125" customWidth="1"/>
    <col min="8" max="9" width="7.85546875" customWidth="1"/>
    <col min="10" max="10" width="8" customWidth="1"/>
    <col min="11" max="11" width="10" customWidth="1"/>
  </cols>
  <sheetData>
    <row r="1" spans="1:25">
      <c r="A1" s="32" t="s">
        <v>0</v>
      </c>
      <c r="B1" s="34" t="s">
        <v>1</v>
      </c>
      <c r="C1" s="34" t="s">
        <v>2</v>
      </c>
      <c r="D1" s="36" t="s">
        <v>3</v>
      </c>
      <c r="E1" s="34" t="s">
        <v>4</v>
      </c>
      <c r="F1" s="37" t="s">
        <v>5</v>
      </c>
      <c r="G1" s="36" t="s">
        <v>6</v>
      </c>
      <c r="H1" s="30" t="s">
        <v>7</v>
      </c>
      <c r="I1" s="31"/>
      <c r="J1" s="30" t="s">
        <v>8</v>
      </c>
      <c r="K1" s="3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33"/>
      <c r="B2" s="35"/>
      <c r="C2" s="35"/>
      <c r="D2" s="35"/>
      <c r="E2" s="35"/>
      <c r="F2" s="35"/>
      <c r="G2" s="35"/>
      <c r="H2" s="2" t="s">
        <v>9</v>
      </c>
      <c r="I2" s="2" t="s">
        <v>10</v>
      </c>
      <c r="J2" s="2" t="s">
        <v>11</v>
      </c>
      <c r="K2" s="3" t="s">
        <v>12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4">
        <v>1</v>
      </c>
      <c r="B3" s="5" t="s">
        <v>13</v>
      </c>
      <c r="C3" s="6" t="s">
        <v>14</v>
      </c>
      <c r="D3" s="7" t="s">
        <v>15</v>
      </c>
      <c r="E3" s="7" t="s">
        <v>16</v>
      </c>
      <c r="F3" s="8" t="s">
        <v>17</v>
      </c>
      <c r="G3" s="7" t="s">
        <v>18</v>
      </c>
      <c r="H3" s="9">
        <v>45026</v>
      </c>
      <c r="I3" s="10">
        <v>45031</v>
      </c>
      <c r="J3" s="7" t="s">
        <v>19</v>
      </c>
      <c r="K3" s="11">
        <f ca="1">IFERROR(__xludf.DUMMYFUNCTION("IMPORTRANGE(""https://docs.google.com/spreadsheets/d/1CjHtsPM_XcpS46wMouzt5DbGKejYSwRqgrL83rZKuw8/edit#gid=1071945693"",""ABR23!O4"")"),6305.67)</f>
        <v>6305.67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4">
        <v>2</v>
      </c>
      <c r="B4" s="5" t="s">
        <v>20</v>
      </c>
      <c r="C4" s="6" t="s">
        <v>21</v>
      </c>
      <c r="D4" s="7" t="s">
        <v>22</v>
      </c>
      <c r="E4" s="7" t="s">
        <v>23</v>
      </c>
      <c r="F4" s="8" t="s">
        <v>24</v>
      </c>
      <c r="G4" s="7" t="s">
        <v>25</v>
      </c>
      <c r="H4" s="9" t="s">
        <v>26</v>
      </c>
      <c r="I4" s="10">
        <v>45052</v>
      </c>
      <c r="J4" s="7" t="s">
        <v>19</v>
      </c>
      <c r="K4" s="11">
        <f ca="1">IFERROR(__xludf.DUMMYFUNCTION("IMPORTRANGE(""https://docs.google.com/spreadsheets/d/1CjHtsPM_XcpS46wMouzt5DbGKejYSwRqgrL83rZKuw8/edit#gid=1071945693"",""ABR23!O5"")"),20.01)</f>
        <v>20.010000000000002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2">
        <v>3</v>
      </c>
      <c r="B5" s="44" t="s">
        <v>20</v>
      </c>
      <c r="C5" s="6" t="s">
        <v>21</v>
      </c>
      <c r="D5" s="7" t="s">
        <v>22</v>
      </c>
      <c r="E5" s="7" t="s">
        <v>23</v>
      </c>
      <c r="F5" s="38" t="s">
        <v>27</v>
      </c>
      <c r="G5" s="44" t="s">
        <v>28</v>
      </c>
      <c r="H5" s="45">
        <v>45054</v>
      </c>
      <c r="I5" s="40">
        <v>45058</v>
      </c>
      <c r="J5" s="41" t="s">
        <v>19</v>
      </c>
      <c r="K5" s="11">
        <f ca="1">IFERROR(__xludf.DUMMYFUNCTION("IMPORTRANGE(""https://docs.google.com/spreadsheets/d/1CjHtsPM_XcpS46wMouzt5DbGKejYSwRqgrL83rZKuw8/edit#gid=1071945693"",""ABR23!O6"")"),1182.55)</f>
        <v>1182.55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43"/>
      <c r="B6" s="39"/>
      <c r="C6" s="6" t="s">
        <v>29</v>
      </c>
      <c r="D6" s="7" t="s">
        <v>30</v>
      </c>
      <c r="E6" s="7" t="s">
        <v>31</v>
      </c>
      <c r="F6" s="39"/>
      <c r="G6" s="39"/>
      <c r="H6" s="39"/>
      <c r="I6" s="39"/>
      <c r="J6" s="39"/>
      <c r="K6" s="11">
        <f ca="1">IFERROR(__xludf.DUMMYFUNCTION("IMPORTRANGE(""https://docs.google.com/spreadsheets/d/1CjHtsPM_XcpS46wMouzt5DbGKejYSwRqgrL83rZKuw8/edit#gid=1071945693"",""ABR23!O7"")"),1182.55)</f>
        <v>1182.55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43"/>
      <c r="B7" s="39"/>
      <c r="C7" s="6" t="s">
        <v>32</v>
      </c>
      <c r="D7" s="7" t="s">
        <v>33</v>
      </c>
      <c r="E7" s="7" t="s">
        <v>34</v>
      </c>
      <c r="F7" s="39"/>
      <c r="G7" s="39"/>
      <c r="H7" s="39"/>
      <c r="I7" s="39"/>
      <c r="J7" s="39"/>
      <c r="K7" s="11">
        <f ca="1">IFERROR(__xludf.DUMMYFUNCTION("IMPORTRANGE(""https://docs.google.com/spreadsheets/d/1CjHtsPM_XcpS46wMouzt5DbGKejYSwRqgrL83rZKuw8/edit#gid=1071945693"",""ABR23!O8"")"),1182.55)</f>
        <v>1182.55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43"/>
      <c r="B8" s="35"/>
      <c r="C8" s="6" t="s">
        <v>35</v>
      </c>
      <c r="D8" s="7" t="s">
        <v>36</v>
      </c>
      <c r="E8" s="7" t="s">
        <v>37</v>
      </c>
      <c r="F8" s="39"/>
      <c r="G8" s="39"/>
      <c r="H8" s="39"/>
      <c r="I8" s="39"/>
      <c r="J8" s="39"/>
      <c r="K8" s="11">
        <f ca="1">IFERROR(__xludf.DUMMYFUNCTION("IMPORTRANGE(""https://docs.google.com/spreadsheets/d/1CjHtsPM_XcpS46wMouzt5DbGKejYSwRqgrL83rZKuw8/edit#gid=1071945693"",""ABR23!O9"")"),1182.55)</f>
        <v>1182.55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33"/>
      <c r="B9" s="7" t="s">
        <v>38</v>
      </c>
      <c r="C9" s="6" t="s">
        <v>39</v>
      </c>
      <c r="D9" s="7" t="s">
        <v>40</v>
      </c>
      <c r="E9" s="7" t="s">
        <v>41</v>
      </c>
      <c r="F9" s="35"/>
      <c r="G9" s="35"/>
      <c r="H9" s="35"/>
      <c r="I9" s="35"/>
      <c r="J9" s="35"/>
      <c r="K9" s="11">
        <f ca="1">IFERROR(__xludf.DUMMYFUNCTION("IMPORTRANGE(""https://docs.google.com/spreadsheets/d/1CjHtsPM_XcpS46wMouzt5DbGKejYSwRqgrL83rZKuw8/edit#gid=1071945693"",""ABR23!O10"")"),1182.55)</f>
        <v>1182.55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4">
        <v>4</v>
      </c>
      <c r="B10" s="7" t="s">
        <v>42</v>
      </c>
      <c r="C10" s="6" t="s">
        <v>43</v>
      </c>
      <c r="D10" s="7" t="s">
        <v>44</v>
      </c>
      <c r="E10" s="7" t="s">
        <v>45</v>
      </c>
      <c r="F10" s="8" t="s">
        <v>46</v>
      </c>
      <c r="G10" s="7" t="s">
        <v>47</v>
      </c>
      <c r="H10" s="9">
        <v>45042</v>
      </c>
      <c r="I10" s="10">
        <v>45047</v>
      </c>
      <c r="J10" s="5" t="s">
        <v>19</v>
      </c>
      <c r="K10" s="11">
        <f ca="1">IFERROR(__xludf.DUMMYFUNCTION("IMPORTRANGE(""https://docs.google.com/spreadsheets/d/1CjHtsPM_XcpS46wMouzt5DbGKejYSwRqgrL83rZKuw8/edit#gid=1071945693"",""ABR23!O11"")"),3386.94)</f>
        <v>3386.94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42">
        <v>5</v>
      </c>
      <c r="B11" s="5" t="s">
        <v>48</v>
      </c>
      <c r="C11" s="6" t="s">
        <v>49</v>
      </c>
      <c r="D11" s="7" t="s">
        <v>40</v>
      </c>
      <c r="E11" s="7" t="s">
        <v>50</v>
      </c>
      <c r="F11" s="38" t="s">
        <v>51</v>
      </c>
      <c r="G11" s="44" t="s">
        <v>52</v>
      </c>
      <c r="H11" s="45">
        <v>45033</v>
      </c>
      <c r="I11" s="40">
        <v>45035</v>
      </c>
      <c r="J11" s="41" t="s">
        <v>19</v>
      </c>
      <c r="K11" s="11">
        <f ca="1">IFERROR(__xludf.DUMMYFUNCTION("IMPORTRANGE(""https://docs.google.com/spreadsheets/d/1CjHtsPM_XcpS46wMouzt5DbGKejYSwRqgrL83rZKuw8/edit#gid=1071945693"",""ABR23!O12"")"),2162.93)</f>
        <v>2162.9299999999998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43"/>
      <c r="B12" s="5" t="s">
        <v>53</v>
      </c>
      <c r="C12" s="6" t="s">
        <v>54</v>
      </c>
      <c r="D12" s="7" t="s">
        <v>55</v>
      </c>
      <c r="E12" s="7" t="s">
        <v>56</v>
      </c>
      <c r="F12" s="39"/>
      <c r="G12" s="39"/>
      <c r="H12" s="39"/>
      <c r="I12" s="39"/>
      <c r="J12" s="39"/>
      <c r="K12" s="11">
        <f ca="1">IFERROR(__xludf.DUMMYFUNCTION("IMPORTRANGE(""https://docs.google.com/spreadsheets/d/1CjHtsPM_XcpS46wMouzt5DbGKejYSwRqgrL83rZKuw8/edit#gid=1071945693"",""ABR23!O13"")"),2162.93)</f>
        <v>2162.9299999999998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33"/>
      <c r="B13" s="5" t="s">
        <v>57</v>
      </c>
      <c r="C13" s="6" t="s">
        <v>58</v>
      </c>
      <c r="D13" s="7" t="s">
        <v>55</v>
      </c>
      <c r="E13" s="7" t="s">
        <v>59</v>
      </c>
      <c r="F13" s="35"/>
      <c r="G13" s="35"/>
      <c r="H13" s="35"/>
      <c r="I13" s="35"/>
      <c r="J13" s="35"/>
      <c r="K13" s="11">
        <f ca="1">IFERROR(__xludf.DUMMYFUNCTION("IMPORTRANGE(""https://docs.google.com/spreadsheets/d/1CjHtsPM_XcpS46wMouzt5DbGKejYSwRqgrL83rZKuw8/edit#gid=1071945693"",""ABR23!O14"")"),2162.93)</f>
        <v>2162.9299999999998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4">
        <v>6</v>
      </c>
      <c r="B14" s="5" t="s">
        <v>60</v>
      </c>
      <c r="C14" s="6" t="s">
        <v>61</v>
      </c>
      <c r="D14" s="7" t="s">
        <v>62</v>
      </c>
      <c r="E14" s="7" t="s">
        <v>63</v>
      </c>
      <c r="F14" s="8" t="s">
        <v>64</v>
      </c>
      <c r="G14" s="7" t="s">
        <v>65</v>
      </c>
      <c r="H14" s="9">
        <v>45031</v>
      </c>
      <c r="I14" s="10">
        <v>45037</v>
      </c>
      <c r="J14" s="5" t="s">
        <v>19</v>
      </c>
      <c r="K14" s="11">
        <f ca="1">IFERROR(__xludf.DUMMYFUNCTION("IMPORTRANGE(""https://docs.google.com/spreadsheets/d/1CjHtsPM_XcpS46wMouzt5DbGKejYSwRqgrL83rZKuw8/edit#gid=1071945693"",""ABR23!O15"")"),1273.91999999999)</f>
        <v>1273.9199999999901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4">
        <v>7</v>
      </c>
      <c r="B15" s="5" t="s">
        <v>66</v>
      </c>
      <c r="C15" s="6" t="s">
        <v>67</v>
      </c>
      <c r="D15" s="7" t="s">
        <v>68</v>
      </c>
      <c r="E15" s="7" t="s">
        <v>69</v>
      </c>
      <c r="F15" s="8" t="s">
        <v>70</v>
      </c>
      <c r="G15" s="7" t="s">
        <v>71</v>
      </c>
      <c r="H15" s="9">
        <v>45069</v>
      </c>
      <c r="I15" s="10">
        <v>45073</v>
      </c>
      <c r="J15" s="5" t="s">
        <v>19</v>
      </c>
      <c r="K15" s="11">
        <f ca="1">IFERROR(__xludf.DUMMYFUNCTION("IMPORTRANGE(""https://docs.google.com/spreadsheets/d/1CjHtsPM_XcpS46wMouzt5DbGKejYSwRqgrL83rZKuw8/edit#gid=1071945693"",""ABR23!O16"")"),2532.7)</f>
        <v>2532.6999999999998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4">
        <v>8</v>
      </c>
      <c r="B16" s="5" t="s">
        <v>72</v>
      </c>
      <c r="C16" s="6" t="s">
        <v>73</v>
      </c>
      <c r="D16" s="7" t="s">
        <v>74</v>
      </c>
      <c r="E16" s="7" t="s">
        <v>75</v>
      </c>
      <c r="F16" s="8" t="s">
        <v>70</v>
      </c>
      <c r="G16" s="7" t="s">
        <v>71</v>
      </c>
      <c r="H16" s="9">
        <v>45162</v>
      </c>
      <c r="I16" s="10">
        <v>45165</v>
      </c>
      <c r="J16" s="5" t="s">
        <v>19</v>
      </c>
      <c r="K16" s="11">
        <f ca="1">IFERROR(__xludf.DUMMYFUNCTION("IMPORTRANGE(""https://docs.google.com/spreadsheets/d/1CjHtsPM_XcpS46wMouzt5DbGKejYSwRqgrL83rZKuw8/edit#gid=1071945693"",""ABR23!O17"")"),2178.7)</f>
        <v>2178.6999999999998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47">
        <v>9</v>
      </c>
      <c r="B17" s="44" t="s">
        <v>60</v>
      </c>
      <c r="C17" s="6" t="s">
        <v>76</v>
      </c>
      <c r="D17" s="7" t="s">
        <v>77</v>
      </c>
      <c r="E17" s="5" t="s">
        <v>78</v>
      </c>
      <c r="F17" s="38" t="s">
        <v>79</v>
      </c>
      <c r="G17" s="44" t="s">
        <v>80</v>
      </c>
      <c r="H17" s="45">
        <v>45048</v>
      </c>
      <c r="I17" s="45">
        <v>45050</v>
      </c>
      <c r="J17" s="41" t="s">
        <v>19</v>
      </c>
      <c r="K17" s="11">
        <f ca="1">IFERROR(__xludf.DUMMYFUNCTION("IMPORTRANGE(""https://docs.google.com/spreadsheets/d/1CjHtsPM_XcpS46wMouzt5DbGKejYSwRqgrL83rZKuw8/edit#gid=1071945693"",""ABR23!O18"")"),949.34)</f>
        <v>949.34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43"/>
      <c r="B18" s="39"/>
      <c r="C18" s="6" t="s">
        <v>81</v>
      </c>
      <c r="D18" s="7" t="s">
        <v>36</v>
      </c>
      <c r="E18" s="5" t="s">
        <v>82</v>
      </c>
      <c r="F18" s="39"/>
      <c r="G18" s="39"/>
      <c r="H18" s="39"/>
      <c r="I18" s="39"/>
      <c r="J18" s="39"/>
      <c r="K18" s="11">
        <f ca="1">IFERROR(__xludf.DUMMYFUNCTION("IMPORTRANGE(""https://docs.google.com/spreadsheets/d/1CjHtsPM_XcpS46wMouzt5DbGKejYSwRqgrL83rZKuw8/edit#gid=1071945693"",""ABR23!O19"")"),1286.34)</f>
        <v>1286.3399999999999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33"/>
      <c r="B19" s="35"/>
      <c r="C19" s="6" t="s">
        <v>83</v>
      </c>
      <c r="D19" s="7" t="s">
        <v>84</v>
      </c>
      <c r="E19" s="5" t="s">
        <v>85</v>
      </c>
      <c r="F19" s="35"/>
      <c r="G19" s="35"/>
      <c r="H19" s="35"/>
      <c r="I19" s="35"/>
      <c r="J19" s="35"/>
      <c r="K19" s="11">
        <f ca="1">IFERROR(__xludf.DUMMYFUNCTION("IMPORTRANGE(""https://docs.google.com/spreadsheets/d/1CjHtsPM_XcpS46wMouzt5DbGKejYSwRqgrL83rZKuw8/edit#gid=1071945693"",""ABR23!O20"")"),1639.34)</f>
        <v>1639.34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4">
        <v>10</v>
      </c>
      <c r="B20" s="5" t="s">
        <v>86</v>
      </c>
      <c r="C20" s="16" t="s">
        <v>87</v>
      </c>
      <c r="D20" s="7" t="s">
        <v>88</v>
      </c>
      <c r="E20" s="7" t="s">
        <v>89</v>
      </c>
      <c r="F20" s="8" t="s">
        <v>70</v>
      </c>
      <c r="G20" s="7" t="s">
        <v>71</v>
      </c>
      <c r="H20" s="9">
        <v>45069</v>
      </c>
      <c r="I20" s="10">
        <v>45072</v>
      </c>
      <c r="J20" s="5" t="s">
        <v>19</v>
      </c>
      <c r="K20" s="11">
        <f ca="1">IFERROR(__xludf.DUMMYFUNCTION("IMPORTRANGE(""https://docs.google.com/spreadsheets/d/1CjHtsPM_XcpS46wMouzt5DbGKejYSwRqgrL83rZKuw8/edit#gid=1071945693"",""ABR23!O21"")"),3009.5)</f>
        <v>3009.5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4">
        <v>11</v>
      </c>
      <c r="B21" s="5" t="s">
        <v>90</v>
      </c>
      <c r="C21" s="6" t="s">
        <v>91</v>
      </c>
      <c r="D21" s="7" t="s">
        <v>40</v>
      </c>
      <c r="E21" s="7" t="s">
        <v>92</v>
      </c>
      <c r="F21" s="8" t="s">
        <v>70</v>
      </c>
      <c r="G21" s="7" t="s">
        <v>71</v>
      </c>
      <c r="H21" s="9">
        <v>45069</v>
      </c>
      <c r="I21" s="10">
        <v>45073</v>
      </c>
      <c r="J21" s="5" t="s">
        <v>19</v>
      </c>
      <c r="K21" s="11">
        <f ca="1">IFERROR(__xludf.DUMMYFUNCTION("IMPORTRANGE(""https://docs.google.com/spreadsheets/d/1CjHtsPM_XcpS46wMouzt5DbGKejYSwRqgrL83rZKuw8/edit#gid=1071945693"",""ABR23!O22"")"),2848.7)</f>
        <v>2848.7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4">
        <v>12</v>
      </c>
      <c r="B22" s="5" t="s">
        <v>93</v>
      </c>
      <c r="C22" s="6" t="s">
        <v>94</v>
      </c>
      <c r="D22" s="7" t="s">
        <v>74</v>
      </c>
      <c r="E22" s="7" t="s">
        <v>95</v>
      </c>
      <c r="F22" s="8" t="s">
        <v>70</v>
      </c>
      <c r="G22" s="7" t="s">
        <v>71</v>
      </c>
      <c r="H22" s="9">
        <v>45069</v>
      </c>
      <c r="I22" s="10">
        <v>45072</v>
      </c>
      <c r="J22" s="5" t="s">
        <v>19</v>
      </c>
      <c r="K22" s="11">
        <f ca="1">IFERROR(__xludf.DUMMYFUNCTION("IMPORTRANGE(""https://docs.google.com/spreadsheets/d/1CjHtsPM_XcpS46wMouzt5DbGKejYSwRqgrL83rZKuw8/edit#gid=1071945693"",""ABR23!O23"")"),2616.6)</f>
        <v>2616.6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42">
        <v>13</v>
      </c>
      <c r="B23" s="5" t="s">
        <v>60</v>
      </c>
      <c r="C23" s="6" t="s">
        <v>96</v>
      </c>
      <c r="D23" s="7" t="s">
        <v>97</v>
      </c>
      <c r="E23" s="5" t="s">
        <v>98</v>
      </c>
      <c r="F23" s="38" t="s">
        <v>99</v>
      </c>
      <c r="G23" s="44" t="s">
        <v>65</v>
      </c>
      <c r="H23" s="45">
        <v>45034</v>
      </c>
      <c r="I23" s="40">
        <v>45037</v>
      </c>
      <c r="J23" s="41" t="s">
        <v>19</v>
      </c>
      <c r="K23" s="11">
        <f ca="1">IFERROR(__xludf.DUMMYFUNCTION("IMPORTRANGE(""https://docs.google.com/spreadsheets/d/1CjHtsPM_XcpS46wMouzt5DbGKejYSwRqgrL83rZKuw8/edit#gid=1071945693"",""ABR23!O24"")"),1234.27)</f>
        <v>1234.27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43"/>
      <c r="B24" s="41" t="s">
        <v>100</v>
      </c>
      <c r="C24" s="48" t="s">
        <v>101</v>
      </c>
      <c r="D24" s="44" t="s">
        <v>102</v>
      </c>
      <c r="E24" s="41" t="s">
        <v>103</v>
      </c>
      <c r="F24" s="39"/>
      <c r="G24" s="35"/>
      <c r="H24" s="35"/>
      <c r="I24" s="35"/>
      <c r="J24" s="39"/>
      <c r="K24" s="11">
        <f ca="1">IFERROR(__xludf.DUMMYFUNCTION("IMPORTRANGE(""https://docs.google.com/spreadsheets/d/1CjHtsPM_XcpS46wMouzt5DbGKejYSwRqgrL83rZKuw8/edit#gid=1071945693"",""ABR23!O25"")"),1234.27)</f>
        <v>1234.27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33"/>
      <c r="B25" s="35"/>
      <c r="C25" s="35"/>
      <c r="D25" s="35"/>
      <c r="E25" s="35"/>
      <c r="F25" s="35"/>
      <c r="G25" s="7" t="s">
        <v>25</v>
      </c>
      <c r="H25" s="9">
        <v>45033</v>
      </c>
      <c r="I25" s="10">
        <v>45037</v>
      </c>
      <c r="J25" s="35"/>
      <c r="K25" s="11">
        <f ca="1">IFERROR(__xludf.DUMMYFUNCTION("IMPORTRANGE(""https://docs.google.com/spreadsheets/d/1CjHtsPM_XcpS46wMouzt5DbGKejYSwRqgrL83rZKuw8/edit#gid=1071945693"",""ABR23!O26"")"),3894.4)</f>
        <v>3894.4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4">
        <v>14</v>
      </c>
      <c r="B26" s="5" t="s">
        <v>104</v>
      </c>
      <c r="C26" s="6" t="s">
        <v>105</v>
      </c>
      <c r="D26" s="7" t="s">
        <v>106</v>
      </c>
      <c r="E26" s="7" t="s">
        <v>107</v>
      </c>
      <c r="F26" s="8" t="s">
        <v>108</v>
      </c>
      <c r="G26" s="7" t="s">
        <v>25</v>
      </c>
      <c r="H26" s="9">
        <v>45034</v>
      </c>
      <c r="I26" s="10">
        <v>45036</v>
      </c>
      <c r="J26" s="5" t="s">
        <v>19</v>
      </c>
      <c r="K26" s="11">
        <f ca="1">IFERROR(__xludf.DUMMYFUNCTION("IMPORTRANGE(""https://docs.google.com/spreadsheets/d/1CjHtsPM_XcpS46wMouzt5DbGKejYSwRqgrL83rZKuw8/edit#gid=1071945693"",""ABR23!O27"")"),900.01)</f>
        <v>900.01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4">
        <v>15</v>
      </c>
      <c r="B27" s="5" t="s">
        <v>109</v>
      </c>
      <c r="C27" s="6" t="s">
        <v>110</v>
      </c>
      <c r="D27" s="7" t="s">
        <v>111</v>
      </c>
      <c r="E27" s="5" t="s">
        <v>112</v>
      </c>
      <c r="F27" s="8" t="s">
        <v>113</v>
      </c>
      <c r="G27" s="7" t="s">
        <v>71</v>
      </c>
      <c r="H27" s="9">
        <v>45070</v>
      </c>
      <c r="I27" s="10">
        <v>45073</v>
      </c>
      <c r="J27" s="5" t="s">
        <v>19</v>
      </c>
      <c r="K27" s="11">
        <f ca="1">IFERROR(__xludf.DUMMYFUNCTION("IMPORTRANGE(""https://docs.google.com/spreadsheets/d/1CjHtsPM_XcpS46wMouzt5DbGKejYSwRqgrL83rZKuw8/edit#gid=1071945693"",""ABR23!O28"")"),3146.7)</f>
        <v>3146.7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42">
        <v>16</v>
      </c>
      <c r="B28" s="41" t="s">
        <v>60</v>
      </c>
      <c r="C28" s="6" t="s">
        <v>114</v>
      </c>
      <c r="D28" s="7" t="s">
        <v>115</v>
      </c>
      <c r="E28" s="7" t="s">
        <v>116</v>
      </c>
      <c r="F28" s="38" t="s">
        <v>99</v>
      </c>
      <c r="G28" s="44" t="s">
        <v>65</v>
      </c>
      <c r="H28" s="45">
        <v>45031</v>
      </c>
      <c r="I28" s="40">
        <v>45037</v>
      </c>
      <c r="J28" s="41" t="s">
        <v>19</v>
      </c>
      <c r="K28" s="11">
        <f ca="1">IFERROR(__xludf.DUMMYFUNCTION("IMPORTRANGE(""https://docs.google.com/spreadsheets/d/1CjHtsPM_XcpS46wMouzt5DbGKejYSwRqgrL83rZKuw8/edit#gid=1071945693"",""ABR23!O29"")"),1700.91999999999)</f>
        <v>1700.9199999999901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43"/>
      <c r="B29" s="39"/>
      <c r="C29" s="6" t="s">
        <v>117</v>
      </c>
      <c r="D29" s="7" t="s">
        <v>118</v>
      </c>
      <c r="E29" s="7" t="s">
        <v>119</v>
      </c>
      <c r="F29" s="39"/>
      <c r="G29" s="39"/>
      <c r="H29" s="39"/>
      <c r="I29" s="39"/>
      <c r="J29" s="39"/>
      <c r="K29" s="11">
        <f ca="1">IFERROR(__xludf.DUMMYFUNCTION("IMPORTRANGE(""https://docs.google.com/spreadsheets/d/1CjHtsPM_XcpS46wMouzt5DbGKejYSwRqgrL83rZKuw8/edit#gid=1071945693"",""ABR23!O30"")"),1700.91999999999)</f>
        <v>1700.9199999999901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43"/>
      <c r="B30" s="39"/>
      <c r="C30" s="6" t="s">
        <v>120</v>
      </c>
      <c r="D30" s="7" t="s">
        <v>121</v>
      </c>
      <c r="E30" s="7" t="s">
        <v>122</v>
      </c>
      <c r="F30" s="39"/>
      <c r="G30" s="39"/>
      <c r="H30" s="39"/>
      <c r="I30" s="39"/>
      <c r="J30" s="39"/>
      <c r="K30" s="11">
        <f ca="1">IFERROR(__xludf.DUMMYFUNCTION("IMPORTRANGE(""https://docs.google.com/spreadsheets/d/1CjHtsPM_XcpS46wMouzt5DbGKejYSwRqgrL83rZKuw8/edit#gid=1071945693"",""ABR23!O31"")"),1700.91999999999)</f>
        <v>1700.9199999999901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43"/>
      <c r="B31" s="39"/>
      <c r="C31" s="6" t="s">
        <v>123</v>
      </c>
      <c r="D31" s="7" t="s">
        <v>124</v>
      </c>
      <c r="E31" s="7" t="s">
        <v>125</v>
      </c>
      <c r="F31" s="39"/>
      <c r="G31" s="39"/>
      <c r="H31" s="39"/>
      <c r="I31" s="39"/>
      <c r="J31" s="39"/>
      <c r="K31" s="11">
        <f ca="1">IFERROR(__xludf.DUMMYFUNCTION("IMPORTRANGE(""https://docs.google.com/spreadsheets/d/1CjHtsPM_XcpS46wMouzt5DbGKejYSwRqgrL83rZKuw8/edit#gid=1071945693"",""ABR23!O32"")"),1700.91999999999)</f>
        <v>1700.9199999999901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43"/>
      <c r="B32" s="39"/>
      <c r="C32" s="6" t="s">
        <v>126</v>
      </c>
      <c r="D32" s="7" t="s">
        <v>84</v>
      </c>
      <c r="E32" s="7" t="s">
        <v>127</v>
      </c>
      <c r="F32" s="39"/>
      <c r="G32" s="39"/>
      <c r="H32" s="39"/>
      <c r="I32" s="39"/>
      <c r="J32" s="39"/>
      <c r="K32" s="11">
        <f ca="1">IFERROR(__xludf.DUMMYFUNCTION("IMPORTRANGE(""https://docs.google.com/spreadsheets/d/1CjHtsPM_XcpS46wMouzt5DbGKejYSwRqgrL83rZKuw8/edit#gid=1071945693"",""ABR23!O33"")"),1700.91999999999)</f>
        <v>1700.9199999999901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43"/>
      <c r="B33" s="39"/>
      <c r="C33" s="6" t="s">
        <v>128</v>
      </c>
      <c r="D33" s="7" t="s">
        <v>129</v>
      </c>
      <c r="E33" s="7" t="s">
        <v>130</v>
      </c>
      <c r="F33" s="39"/>
      <c r="G33" s="39"/>
      <c r="H33" s="39"/>
      <c r="I33" s="39"/>
      <c r="J33" s="39"/>
      <c r="K33" s="11">
        <f ca="1">IFERROR(__xludf.DUMMYFUNCTION("IMPORTRANGE(""https://docs.google.com/spreadsheets/d/1CjHtsPM_XcpS46wMouzt5DbGKejYSwRqgrL83rZKuw8/edit#gid=1071945693"",""ABR23!O34"")"),1700.91999999999)</f>
        <v>1700.9199999999901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33"/>
      <c r="B34" s="35"/>
      <c r="C34" s="6" t="s">
        <v>131</v>
      </c>
      <c r="D34" s="7" t="s">
        <v>132</v>
      </c>
      <c r="E34" s="7" t="s">
        <v>133</v>
      </c>
      <c r="F34" s="35"/>
      <c r="G34" s="35"/>
      <c r="H34" s="35"/>
      <c r="I34" s="35"/>
      <c r="J34" s="35"/>
      <c r="K34" s="11">
        <f ca="1">IFERROR(__xludf.DUMMYFUNCTION("IMPORTRANGE(""https://docs.google.com/spreadsheets/d/1CjHtsPM_XcpS46wMouzt5DbGKejYSwRqgrL83rZKuw8/edit#gid=1071945693"",""ABR23!O35"")"),1700.91999999999)</f>
        <v>1700.9199999999901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4">
        <v>17</v>
      </c>
      <c r="B35" s="5" t="s">
        <v>134</v>
      </c>
      <c r="C35" s="6" t="s">
        <v>135</v>
      </c>
      <c r="D35" s="7" t="s">
        <v>136</v>
      </c>
      <c r="E35" s="5" t="s">
        <v>137</v>
      </c>
      <c r="F35" s="8" t="s">
        <v>138</v>
      </c>
      <c r="G35" s="7" t="s">
        <v>71</v>
      </c>
      <c r="H35" s="9">
        <v>45070</v>
      </c>
      <c r="I35" s="10">
        <v>45073</v>
      </c>
      <c r="J35" s="5" t="s">
        <v>19</v>
      </c>
      <c r="K35" s="11">
        <f ca="1">IFERROR(__xludf.DUMMYFUNCTION("IMPORTRANGE(""https://docs.google.com/spreadsheets/d/1CjHtsPM_XcpS46wMouzt5DbGKejYSwRqgrL83rZKuw8/edit#gid=1071945693"",""ABR23!O36"")"),1926.6)</f>
        <v>1926.6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4">
        <v>18</v>
      </c>
      <c r="B36" s="5" t="s">
        <v>104</v>
      </c>
      <c r="C36" s="6" t="s">
        <v>139</v>
      </c>
      <c r="D36" s="7" t="s">
        <v>106</v>
      </c>
      <c r="E36" s="5" t="s">
        <v>140</v>
      </c>
      <c r="F36" s="8" t="s">
        <v>141</v>
      </c>
      <c r="G36" s="7" t="s">
        <v>25</v>
      </c>
      <c r="H36" s="9">
        <v>45034</v>
      </c>
      <c r="I36" s="10">
        <v>45036</v>
      </c>
      <c r="J36" s="5" t="s">
        <v>19</v>
      </c>
      <c r="K36" s="11">
        <f ca="1">IFERROR(__xludf.DUMMYFUNCTION("IMPORTRANGE(""https://docs.google.com/spreadsheets/d/1CjHtsPM_XcpS46wMouzt5DbGKejYSwRqgrL83rZKuw8/edit#gid=1071945693"",""ABR23!O37"")"),1062.21)</f>
        <v>1062.21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7">
        <v>19</v>
      </c>
      <c r="B37" s="5" t="s">
        <v>142</v>
      </c>
      <c r="C37" s="6" t="s">
        <v>143</v>
      </c>
      <c r="D37" s="5" t="s">
        <v>106</v>
      </c>
      <c r="E37" s="6" t="s">
        <v>144</v>
      </c>
      <c r="F37" s="8" t="s">
        <v>145</v>
      </c>
      <c r="G37" s="7" t="s">
        <v>25</v>
      </c>
      <c r="H37" s="9">
        <v>45029</v>
      </c>
      <c r="I37" s="5" t="s">
        <v>26</v>
      </c>
      <c r="J37" s="5" t="s">
        <v>19</v>
      </c>
      <c r="K37" s="11">
        <f ca="1">IFERROR(__xludf.DUMMYFUNCTION("IMPORTRANGE(""https://docs.google.com/spreadsheets/d/1CjHtsPM_XcpS46wMouzt5DbGKejYSwRqgrL83rZKuw8/edit#gid=1071945693"",""ABR23!O38"")"),1744.99)</f>
        <v>1744.99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7">
        <v>20</v>
      </c>
      <c r="B38" s="5" t="s">
        <v>60</v>
      </c>
      <c r="C38" s="6" t="s">
        <v>114</v>
      </c>
      <c r="D38" s="7" t="s">
        <v>115</v>
      </c>
      <c r="E38" s="7" t="s">
        <v>116</v>
      </c>
      <c r="F38" s="8" t="s">
        <v>146</v>
      </c>
      <c r="G38" s="7" t="s">
        <v>65</v>
      </c>
      <c r="H38" s="18">
        <v>45031</v>
      </c>
      <c r="I38" s="9">
        <v>45037</v>
      </c>
      <c r="J38" s="5" t="s">
        <v>19</v>
      </c>
      <c r="K38" s="11">
        <f ca="1">IFERROR(__xludf.DUMMYFUNCTION("IMPORTRANGE(""https://docs.google.com/spreadsheets/d/1CjHtsPM_XcpS46wMouzt5DbGKejYSwRqgrL83rZKuw8/edit#gid=1071945693"",""ABR23!O39"")"),90.01)</f>
        <v>90.01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4">
        <v>21</v>
      </c>
      <c r="B39" s="5" t="s">
        <v>147</v>
      </c>
      <c r="C39" s="6" t="s">
        <v>148</v>
      </c>
      <c r="D39" s="7" t="s">
        <v>84</v>
      </c>
      <c r="E39" s="7" t="s">
        <v>149</v>
      </c>
      <c r="F39" s="8" t="s">
        <v>150</v>
      </c>
      <c r="G39" s="7" t="s">
        <v>151</v>
      </c>
      <c r="H39" s="9">
        <v>45062</v>
      </c>
      <c r="I39" s="10">
        <v>45064</v>
      </c>
      <c r="J39" s="5" t="s">
        <v>19</v>
      </c>
      <c r="K39" s="11">
        <f ca="1">IFERROR(__xludf.DUMMYFUNCTION("IMPORTRANGE(""https://docs.google.com/spreadsheets/d/1CjHtsPM_XcpS46wMouzt5DbGKejYSwRqgrL83rZKuw8/edit#gid=1071945693"",""ABR23!O40"")"),353.93)</f>
        <v>353.93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4">
        <v>22</v>
      </c>
      <c r="B40" s="5" t="s">
        <v>109</v>
      </c>
      <c r="C40" s="6" t="s">
        <v>110</v>
      </c>
      <c r="D40" s="7" t="s">
        <v>111</v>
      </c>
      <c r="E40" s="5" t="s">
        <v>112</v>
      </c>
      <c r="F40" s="8" t="s">
        <v>152</v>
      </c>
      <c r="G40" s="7" t="s">
        <v>71</v>
      </c>
      <c r="H40" s="9">
        <v>45069</v>
      </c>
      <c r="I40" s="7" t="s">
        <v>26</v>
      </c>
      <c r="J40" s="5" t="s">
        <v>19</v>
      </c>
      <c r="K40" s="11">
        <f ca="1">IFERROR(__xludf.DUMMYFUNCTION("IMPORTRANGE(""https://docs.google.com/spreadsheets/d/1CjHtsPM_XcpS46wMouzt5DbGKejYSwRqgrL83rZKuw8/edit#gid=1071945693"",""ABR23!O41"")"),900.01)</f>
        <v>900.01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7">
        <v>23</v>
      </c>
      <c r="B41" s="5" t="s">
        <v>153</v>
      </c>
      <c r="C41" s="6" t="s">
        <v>154</v>
      </c>
      <c r="D41" s="7" t="s">
        <v>155</v>
      </c>
      <c r="E41" s="7" t="s">
        <v>156</v>
      </c>
      <c r="F41" s="8" t="s">
        <v>157</v>
      </c>
      <c r="G41" s="7" t="s">
        <v>158</v>
      </c>
      <c r="H41" s="9">
        <v>45043</v>
      </c>
      <c r="I41" s="9">
        <v>45045</v>
      </c>
      <c r="J41" s="5" t="s">
        <v>19</v>
      </c>
      <c r="K41" s="11">
        <f ca="1">IFERROR(__xludf.DUMMYFUNCTION("IMPORTRANGE(""https://docs.google.com/spreadsheets/d/1CjHtsPM_XcpS46wMouzt5DbGKejYSwRqgrL83rZKuw8/edit#gid=1071945693"",""ABR23!O42"")"),2932.28)</f>
        <v>2932.28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7">
        <v>24</v>
      </c>
      <c r="B42" s="5" t="s">
        <v>153</v>
      </c>
      <c r="C42" s="6" t="s">
        <v>159</v>
      </c>
      <c r="D42" s="7" t="s">
        <v>74</v>
      </c>
      <c r="E42" s="7" t="s">
        <v>160</v>
      </c>
      <c r="F42" s="8" t="s">
        <v>161</v>
      </c>
      <c r="G42" s="7" t="s">
        <v>158</v>
      </c>
      <c r="H42" s="9">
        <v>45043</v>
      </c>
      <c r="I42" s="9">
        <v>45046</v>
      </c>
      <c r="J42" s="5" t="s">
        <v>19</v>
      </c>
      <c r="K42" s="11">
        <f ca="1">IFERROR(__xludf.DUMMYFUNCTION("IMPORTRANGE(""https://docs.google.com/spreadsheets/d/1CjHtsPM_XcpS46wMouzt5DbGKejYSwRqgrL83rZKuw8/edit#gid=1071945693"",""ABR23!O43"")"),2408.28)</f>
        <v>2408.2800000000002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42">
        <v>25</v>
      </c>
      <c r="B43" s="41" t="s">
        <v>60</v>
      </c>
      <c r="C43" s="6" t="s">
        <v>162</v>
      </c>
      <c r="D43" s="7" t="s">
        <v>97</v>
      </c>
      <c r="E43" s="7" t="s">
        <v>163</v>
      </c>
      <c r="F43" s="38" t="s">
        <v>164</v>
      </c>
      <c r="G43" s="44" t="s">
        <v>65</v>
      </c>
      <c r="H43" s="45">
        <v>45031</v>
      </c>
      <c r="I43" s="40">
        <v>45037</v>
      </c>
      <c r="J43" s="41" t="s">
        <v>19</v>
      </c>
      <c r="K43" s="11">
        <f ca="1">IFERROR(__xludf.DUMMYFUNCTION("IMPORTRANGE(""https://docs.google.com/spreadsheets/d/1CjHtsPM_XcpS46wMouzt5DbGKejYSwRqgrL83rZKuw8/edit#gid=1071945693"",""ABR23!O44"")"),2036.37999999999)</f>
        <v>2036.3799999999901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43"/>
      <c r="B44" s="39"/>
      <c r="C44" s="6" t="s">
        <v>165</v>
      </c>
      <c r="D44" s="7" t="s">
        <v>166</v>
      </c>
      <c r="E44" s="7" t="s">
        <v>167</v>
      </c>
      <c r="F44" s="39"/>
      <c r="G44" s="39"/>
      <c r="H44" s="39"/>
      <c r="I44" s="39"/>
      <c r="J44" s="39"/>
      <c r="K44" s="11">
        <f ca="1">IFERROR(__xludf.DUMMYFUNCTION("IMPORTRANGE(""https://docs.google.com/spreadsheets/d/1CjHtsPM_XcpS46wMouzt5DbGKejYSwRqgrL83rZKuw8/edit#gid=1071945693"",""ABR23!O45"")"),2036.37999999999)</f>
        <v>2036.3799999999901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33"/>
      <c r="B45" s="5" t="s">
        <v>168</v>
      </c>
      <c r="C45" s="6" t="s">
        <v>169</v>
      </c>
      <c r="D45" s="7" t="s">
        <v>170</v>
      </c>
      <c r="E45" s="7" t="s">
        <v>171</v>
      </c>
      <c r="F45" s="35"/>
      <c r="G45" s="35"/>
      <c r="H45" s="35"/>
      <c r="I45" s="35"/>
      <c r="J45" s="35"/>
      <c r="K45" s="11">
        <f ca="1">IFERROR(__xludf.DUMMYFUNCTION("IMPORTRANGE(""https://docs.google.com/spreadsheets/d/1CjHtsPM_XcpS46wMouzt5DbGKejYSwRqgrL83rZKuw8/edit#gid=1071945693"",""ABR23!O46"")"),2036.37999999999)</f>
        <v>2036.3799999999901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2">
        <v>26</v>
      </c>
      <c r="B46" s="41" t="s">
        <v>109</v>
      </c>
      <c r="C46" s="6" t="s">
        <v>172</v>
      </c>
      <c r="D46" s="7" t="s">
        <v>173</v>
      </c>
      <c r="E46" s="7" t="s">
        <v>174</v>
      </c>
      <c r="F46" s="38" t="s">
        <v>175</v>
      </c>
      <c r="G46" s="44" t="s">
        <v>65</v>
      </c>
      <c r="H46" s="45">
        <v>45031</v>
      </c>
      <c r="I46" s="45">
        <v>45037</v>
      </c>
      <c r="J46" s="41" t="s">
        <v>19</v>
      </c>
      <c r="K46" s="11">
        <f ca="1">IFERROR(__xludf.DUMMYFUNCTION("IMPORTRANGE(""https://docs.google.com/spreadsheets/d/1CjHtsPM_XcpS46wMouzt5DbGKejYSwRqgrL83rZKuw8/edit#gid=1071945693"",""ABR23!O47"")"),1763.75)</f>
        <v>1763.75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43"/>
      <c r="B47" s="39"/>
      <c r="C47" s="6" t="s">
        <v>176</v>
      </c>
      <c r="D47" s="7" t="s">
        <v>177</v>
      </c>
      <c r="E47" s="7" t="s">
        <v>178</v>
      </c>
      <c r="F47" s="39"/>
      <c r="G47" s="39"/>
      <c r="H47" s="39"/>
      <c r="I47" s="39"/>
      <c r="J47" s="39"/>
      <c r="K47" s="11">
        <f ca="1">IFERROR(__xludf.DUMMYFUNCTION("IMPORTRANGE(""https://docs.google.com/spreadsheets/d/1CjHtsPM_XcpS46wMouzt5DbGKejYSwRqgrL83rZKuw8/edit#gid=1071945693"",""ABR23!O48"")"),1763.75)</f>
        <v>1763.75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33"/>
      <c r="B48" s="35"/>
      <c r="C48" s="6" t="s">
        <v>179</v>
      </c>
      <c r="D48" s="7" t="s">
        <v>177</v>
      </c>
      <c r="E48" s="7" t="s">
        <v>180</v>
      </c>
      <c r="F48" s="35"/>
      <c r="G48" s="35"/>
      <c r="H48" s="35"/>
      <c r="I48" s="35"/>
      <c r="J48" s="35"/>
      <c r="K48" s="11">
        <f ca="1">IFERROR(__xludf.DUMMYFUNCTION("IMPORTRANGE(""https://docs.google.com/spreadsheets/d/1CjHtsPM_XcpS46wMouzt5DbGKejYSwRqgrL83rZKuw8/edit#gid=1071945693"",""ABR23!O49"")"),1763.75)</f>
        <v>1763.75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7">
        <v>27</v>
      </c>
      <c r="B49" s="5" t="s">
        <v>168</v>
      </c>
      <c r="C49" s="6" t="s">
        <v>181</v>
      </c>
      <c r="D49" s="7" t="s">
        <v>182</v>
      </c>
      <c r="E49" s="7" t="s">
        <v>183</v>
      </c>
      <c r="F49" s="8" t="s">
        <v>184</v>
      </c>
      <c r="G49" s="7" t="s">
        <v>28</v>
      </c>
      <c r="H49" s="9">
        <v>45054</v>
      </c>
      <c r="I49" s="9">
        <v>45058</v>
      </c>
      <c r="J49" s="5" t="s">
        <v>19</v>
      </c>
      <c r="K49" s="11">
        <f ca="1">IFERROR(__xludf.DUMMYFUNCTION("IMPORTRANGE(""https://docs.google.com/spreadsheets/d/1CjHtsPM_XcpS46wMouzt5DbGKejYSwRqgrL83rZKuw8/edit#gid=1071945693"",""ABR23!O50"")"),1106.76)</f>
        <v>1106.76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7">
        <v>28</v>
      </c>
      <c r="B50" s="5" t="s">
        <v>185</v>
      </c>
      <c r="C50" s="6" t="s">
        <v>186</v>
      </c>
      <c r="D50" s="7" t="s">
        <v>187</v>
      </c>
      <c r="E50" s="7" t="s">
        <v>188</v>
      </c>
      <c r="F50" s="8" t="s">
        <v>189</v>
      </c>
      <c r="G50" s="7" t="s">
        <v>190</v>
      </c>
      <c r="H50" s="9">
        <v>45068</v>
      </c>
      <c r="I50" s="9">
        <v>45074</v>
      </c>
      <c r="J50" s="5" t="s">
        <v>19</v>
      </c>
      <c r="K50" s="11">
        <f ca="1">IFERROR(__xludf.DUMMYFUNCTION("IMPORTRANGE(""https://docs.google.com/spreadsheets/d/1CjHtsPM_XcpS46wMouzt5DbGKejYSwRqgrL83rZKuw8/edit#gid=1071945693"",""ABR23!O51"")"),3064.62)</f>
        <v>3064.62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7">
        <v>29</v>
      </c>
      <c r="B51" s="5" t="s">
        <v>191</v>
      </c>
      <c r="C51" s="6" t="s">
        <v>192</v>
      </c>
      <c r="D51" s="7" t="s">
        <v>40</v>
      </c>
      <c r="E51" s="7" t="s">
        <v>193</v>
      </c>
      <c r="F51" s="8" t="s">
        <v>194</v>
      </c>
      <c r="G51" s="7" t="s">
        <v>71</v>
      </c>
      <c r="H51" s="9">
        <v>45069</v>
      </c>
      <c r="I51" s="9">
        <v>45073</v>
      </c>
      <c r="J51" s="5" t="s">
        <v>19</v>
      </c>
      <c r="K51" s="11">
        <f ca="1">IFERROR(__xludf.DUMMYFUNCTION("IMPORTRANGE(""https://docs.google.com/spreadsheets/d/1CjHtsPM_XcpS46wMouzt5DbGKejYSwRqgrL83rZKuw8/edit#gid=1071945693"",""ABR23!O52"")"),2848.7)</f>
        <v>2848.7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7">
        <v>30</v>
      </c>
      <c r="B52" s="5" t="s">
        <v>195</v>
      </c>
      <c r="C52" s="6" t="s">
        <v>196</v>
      </c>
      <c r="D52" s="7" t="s">
        <v>40</v>
      </c>
      <c r="E52" s="7" t="s">
        <v>197</v>
      </c>
      <c r="F52" s="8" t="s">
        <v>198</v>
      </c>
      <c r="G52" s="7" t="s">
        <v>71</v>
      </c>
      <c r="H52" s="9">
        <v>45069</v>
      </c>
      <c r="I52" s="19">
        <v>45074</v>
      </c>
      <c r="J52" s="5" t="s">
        <v>19</v>
      </c>
      <c r="K52" s="11">
        <f ca="1">IFERROR(__xludf.DUMMYFUNCTION("IMPORTRANGE(""https://docs.google.com/spreadsheets/d/1CjHtsPM_XcpS46wMouzt5DbGKejYSwRqgrL83rZKuw8/edit#gid=1071945693"",""ABR23!O68"")"),4454.48)</f>
        <v>4454.4799999999996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7">
        <v>31</v>
      </c>
      <c r="B53" s="5" t="s">
        <v>199</v>
      </c>
      <c r="C53" s="6" t="s">
        <v>200</v>
      </c>
      <c r="D53" s="7" t="s">
        <v>201</v>
      </c>
      <c r="E53" s="7" t="s">
        <v>202</v>
      </c>
      <c r="F53" s="8" t="s">
        <v>203</v>
      </c>
      <c r="G53" s="7" t="s">
        <v>204</v>
      </c>
      <c r="H53" s="9">
        <v>45040</v>
      </c>
      <c r="I53" s="19">
        <v>45044</v>
      </c>
      <c r="J53" s="5" t="s">
        <v>19</v>
      </c>
      <c r="K53" s="11">
        <f ca="1">IFERROR(__xludf.DUMMYFUNCTION("IMPORTRANGE(""https://docs.google.com/spreadsheets/d/1CjHtsPM_XcpS46wMouzt5DbGKejYSwRqgrL83rZKuw8/edit#gid=1071945693"",""ABR23!O69"")"),4259.94)</f>
        <v>4259.9399999999996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7">
        <v>32</v>
      </c>
      <c r="B54" s="5" t="s">
        <v>142</v>
      </c>
      <c r="C54" s="6" t="s">
        <v>205</v>
      </c>
      <c r="D54" s="7" t="s">
        <v>206</v>
      </c>
      <c r="E54" s="5" t="s">
        <v>207</v>
      </c>
      <c r="F54" s="8" t="s">
        <v>208</v>
      </c>
      <c r="G54" s="7" t="s">
        <v>209</v>
      </c>
      <c r="H54" s="9">
        <v>45042</v>
      </c>
      <c r="I54" s="19">
        <v>45045</v>
      </c>
      <c r="J54" s="5" t="s">
        <v>19</v>
      </c>
      <c r="K54" s="11">
        <f ca="1">IFERROR(__xludf.DUMMYFUNCTION("IMPORTRANGE(""https://docs.google.com/spreadsheets/d/1CjHtsPM_XcpS46wMouzt5DbGKejYSwRqgrL83rZKuw8/edit#gid=1071945693"",""ABR23!O70"")"),3261.93)</f>
        <v>3261.93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47">
        <v>33</v>
      </c>
      <c r="B55" s="5" t="s">
        <v>210</v>
      </c>
      <c r="C55" s="6" t="s">
        <v>211</v>
      </c>
      <c r="D55" s="7" t="s">
        <v>74</v>
      </c>
      <c r="E55" s="7" t="s">
        <v>212</v>
      </c>
      <c r="F55" s="38" t="s">
        <v>213</v>
      </c>
      <c r="G55" s="44" t="s">
        <v>214</v>
      </c>
      <c r="H55" s="45">
        <v>45056</v>
      </c>
      <c r="I55" s="46">
        <v>45060</v>
      </c>
      <c r="J55" s="41" t="s">
        <v>19</v>
      </c>
      <c r="K55" s="11">
        <f ca="1">IFERROR(__xludf.DUMMYFUNCTION("IMPORTRANGE(""https://docs.google.com/spreadsheets/d/1CjHtsPM_XcpS46wMouzt5DbGKejYSwRqgrL83rZKuw8/edit#gid=1071945693"",""ABR23!O71"")"),942.45)</f>
        <v>942.45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33"/>
      <c r="B56" s="5" t="s">
        <v>185</v>
      </c>
      <c r="C56" s="6" t="s">
        <v>215</v>
      </c>
      <c r="D56" s="7" t="s">
        <v>216</v>
      </c>
      <c r="E56" s="7" t="s">
        <v>217</v>
      </c>
      <c r="F56" s="35"/>
      <c r="G56" s="35"/>
      <c r="H56" s="35"/>
      <c r="I56" s="35"/>
      <c r="J56" s="35"/>
      <c r="K56" s="11">
        <f ca="1">IFERROR(__xludf.DUMMYFUNCTION("IMPORTRANGE(""https://docs.google.com/spreadsheets/d/1CjHtsPM_XcpS46wMouzt5DbGKejYSwRqgrL83rZKuw8/edit#gid=1071945693"",""ABR23!O72"")"),942.45)</f>
        <v>942.45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47">
        <v>34</v>
      </c>
      <c r="B57" s="41" t="s">
        <v>147</v>
      </c>
      <c r="C57" s="6" t="s">
        <v>218</v>
      </c>
      <c r="D57" s="7" t="s">
        <v>84</v>
      </c>
      <c r="E57" s="7" t="s">
        <v>219</v>
      </c>
      <c r="F57" s="38" t="s">
        <v>220</v>
      </c>
      <c r="G57" s="44" t="s">
        <v>221</v>
      </c>
      <c r="H57" s="45">
        <v>45056</v>
      </c>
      <c r="I57" s="46">
        <v>45058</v>
      </c>
      <c r="J57" s="41" t="s">
        <v>19</v>
      </c>
      <c r="K57" s="11">
        <f ca="1">IFERROR(__xludf.DUMMYFUNCTION("IMPORTRANGE(""https://docs.google.com/spreadsheets/d/1CjHtsPM_XcpS46wMouzt5DbGKejYSwRqgrL83rZKuw8/edit#gid=1071945693"",""ABR23!O73"")"),1731.4)</f>
        <v>1731.4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33"/>
      <c r="B58" s="35"/>
      <c r="C58" s="6" t="s">
        <v>222</v>
      </c>
      <c r="D58" s="7" t="s">
        <v>84</v>
      </c>
      <c r="E58" s="7" t="s">
        <v>223</v>
      </c>
      <c r="F58" s="35"/>
      <c r="G58" s="35"/>
      <c r="H58" s="35"/>
      <c r="I58" s="35"/>
      <c r="J58" s="35"/>
      <c r="K58" s="11">
        <f ca="1">IFERROR(__xludf.DUMMYFUNCTION("IMPORTRANGE(""https://docs.google.com/spreadsheets/d/1CjHtsPM_XcpS46wMouzt5DbGKejYSwRqgrL83rZKuw8/edit#gid=1071945693"",""ABR23!O74"")"),1731.4)</f>
        <v>1731.4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7">
        <v>35</v>
      </c>
      <c r="B59" s="5" t="s">
        <v>224</v>
      </c>
      <c r="C59" s="6" t="s">
        <v>225</v>
      </c>
      <c r="D59" s="7" t="s">
        <v>226</v>
      </c>
      <c r="E59" s="7" t="s">
        <v>227</v>
      </c>
      <c r="F59" s="8" t="s">
        <v>228</v>
      </c>
      <c r="G59" s="7" t="s">
        <v>71</v>
      </c>
      <c r="H59" s="9">
        <v>45069</v>
      </c>
      <c r="I59" s="19">
        <v>45073</v>
      </c>
      <c r="J59" s="5" t="s">
        <v>19</v>
      </c>
      <c r="K59" s="11">
        <f ca="1">IFERROR(__xludf.DUMMYFUNCTION("IMPORTRANGE(""https://docs.google.com/spreadsheets/d/1CjHtsPM_XcpS46wMouzt5DbGKejYSwRqgrL83rZKuw8/edit#gid=1071945693"",""ABR23!O75"")"),986.78)</f>
        <v>986.78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47">
        <v>36</v>
      </c>
      <c r="B60" s="41" t="s">
        <v>13</v>
      </c>
      <c r="C60" s="6" t="s">
        <v>14</v>
      </c>
      <c r="D60" s="7" t="s">
        <v>229</v>
      </c>
      <c r="E60" s="7" t="s">
        <v>230</v>
      </c>
      <c r="F60" s="38" t="s">
        <v>231</v>
      </c>
      <c r="G60" s="44" t="s">
        <v>232</v>
      </c>
      <c r="H60" s="45">
        <v>45048</v>
      </c>
      <c r="I60" s="46">
        <v>45052</v>
      </c>
      <c r="J60" s="41" t="s">
        <v>19</v>
      </c>
      <c r="K60" s="11">
        <f ca="1">IFERROR(__xludf.DUMMYFUNCTION("IMPORTRANGE(""https://docs.google.com/spreadsheets/d/1CjHtsPM_XcpS46wMouzt5DbGKejYSwRqgrL83rZKuw8/edit#gid=1071945693"",""ABR23!O76"")"),2861.32)</f>
        <v>2861.32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33"/>
      <c r="B61" s="35"/>
      <c r="C61" s="6" t="s">
        <v>233</v>
      </c>
      <c r="D61" s="7" t="s">
        <v>33</v>
      </c>
      <c r="E61" s="7" t="s">
        <v>234</v>
      </c>
      <c r="F61" s="35"/>
      <c r="G61" s="35"/>
      <c r="H61" s="35"/>
      <c r="I61" s="35"/>
      <c r="J61" s="35"/>
      <c r="K61" s="11">
        <f ca="1">IFERROR(__xludf.DUMMYFUNCTION("IMPORTRANGE(""https://docs.google.com/spreadsheets/d/1CjHtsPM_XcpS46wMouzt5DbGKejYSwRqgrL83rZKuw8/edit#gid=1071945693"",""ABR23!O77"")"),2861.32)</f>
        <v>2861.32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7">
        <v>37</v>
      </c>
      <c r="B62" s="5" t="s">
        <v>142</v>
      </c>
      <c r="C62" s="6" t="s">
        <v>235</v>
      </c>
      <c r="D62" s="7" t="s">
        <v>106</v>
      </c>
      <c r="E62" s="7" t="s">
        <v>236</v>
      </c>
      <c r="F62" s="8" t="s">
        <v>237</v>
      </c>
      <c r="G62" s="7" t="s">
        <v>25</v>
      </c>
      <c r="H62" s="9">
        <v>45054</v>
      </c>
      <c r="I62" s="19">
        <v>45056</v>
      </c>
      <c r="J62" s="5" t="s">
        <v>19</v>
      </c>
      <c r="K62" s="11">
        <f ca="1">IFERROR(__xludf.DUMMYFUNCTION("IMPORTRANGE(""https://docs.google.com/spreadsheets/d/1CjHtsPM_XcpS46wMouzt5DbGKejYSwRqgrL83rZKuw8/edit#gid=1071945693"",""ABR23!O78"")"),1983.75)</f>
        <v>1983.75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47">
        <v>38</v>
      </c>
      <c r="B63" s="5" t="s">
        <v>210</v>
      </c>
      <c r="C63" s="6" t="s">
        <v>211</v>
      </c>
      <c r="D63" s="7" t="s">
        <v>74</v>
      </c>
      <c r="E63" s="7" t="s">
        <v>212</v>
      </c>
      <c r="F63" s="38" t="s">
        <v>238</v>
      </c>
      <c r="G63" s="44" t="s">
        <v>214</v>
      </c>
      <c r="H63" s="45">
        <v>45067</v>
      </c>
      <c r="I63" s="46">
        <v>45072</v>
      </c>
      <c r="J63" s="41" t="s">
        <v>19</v>
      </c>
      <c r="K63" s="11">
        <f ca="1">IFERROR(__xludf.DUMMYFUNCTION("IMPORTRANGE(""https://docs.google.com/spreadsheets/d/1CjHtsPM_XcpS46wMouzt5DbGKejYSwRqgrL83rZKuw8/edit#gid=1071945693"",""ABR23!O79"")"),942.45)</f>
        <v>942.45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43"/>
      <c r="B64" s="5" t="s">
        <v>239</v>
      </c>
      <c r="C64" s="6" t="s">
        <v>240</v>
      </c>
      <c r="D64" s="7" t="s">
        <v>216</v>
      </c>
      <c r="E64" s="7" t="s">
        <v>241</v>
      </c>
      <c r="F64" s="39"/>
      <c r="G64" s="39"/>
      <c r="H64" s="39"/>
      <c r="I64" s="39"/>
      <c r="J64" s="39"/>
      <c r="K64" s="11">
        <f ca="1">IFERROR(__xludf.DUMMYFUNCTION("IMPORTRANGE(""https://docs.google.com/spreadsheets/d/1CjHtsPM_XcpS46wMouzt5DbGKejYSwRqgrL83rZKuw8/edit#gid=1071945693"",""ABR23!O80"")"),942.45)</f>
        <v>942.45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43"/>
      <c r="B65" s="5" t="s">
        <v>242</v>
      </c>
      <c r="C65" s="6" t="s">
        <v>243</v>
      </c>
      <c r="D65" s="7" t="s">
        <v>244</v>
      </c>
      <c r="E65" s="7" t="s">
        <v>245</v>
      </c>
      <c r="F65" s="39"/>
      <c r="G65" s="39"/>
      <c r="H65" s="39"/>
      <c r="I65" s="39"/>
      <c r="J65" s="39"/>
      <c r="K65" s="11">
        <f ca="1">IFERROR(__xludf.DUMMYFUNCTION("IMPORTRANGE(""https://docs.google.com/spreadsheets/d/1CjHtsPM_XcpS46wMouzt5DbGKejYSwRqgrL83rZKuw8/edit#gid=1071945693"",""ABR23!O81"")"),942.45)</f>
        <v>942.45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43"/>
      <c r="B66" s="5" t="s">
        <v>185</v>
      </c>
      <c r="C66" s="6" t="s">
        <v>215</v>
      </c>
      <c r="D66" s="7" t="s">
        <v>216</v>
      </c>
      <c r="E66" s="7" t="s">
        <v>217</v>
      </c>
      <c r="F66" s="39"/>
      <c r="G66" s="39"/>
      <c r="H66" s="39"/>
      <c r="I66" s="39"/>
      <c r="J66" s="39"/>
      <c r="K66" s="11">
        <f ca="1">IFERROR(__xludf.DUMMYFUNCTION("IMPORTRANGE(""https://docs.google.com/spreadsheets/d/1CjHtsPM_XcpS46wMouzt5DbGKejYSwRqgrL83rZKuw8/edit#gid=1071945693"",""ABR23!O82"")"),942.45)</f>
        <v>942.45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33"/>
      <c r="B67" s="5" t="s">
        <v>246</v>
      </c>
      <c r="C67" s="6" t="s">
        <v>247</v>
      </c>
      <c r="D67" s="7" t="s">
        <v>216</v>
      </c>
      <c r="E67" s="7" t="s">
        <v>248</v>
      </c>
      <c r="F67" s="35"/>
      <c r="G67" s="35"/>
      <c r="H67" s="35"/>
      <c r="I67" s="35"/>
      <c r="J67" s="35"/>
      <c r="K67" s="11">
        <f ca="1">IFERROR(__xludf.DUMMYFUNCTION("IMPORTRANGE(""https://docs.google.com/spreadsheets/d/1CjHtsPM_XcpS46wMouzt5DbGKejYSwRqgrL83rZKuw8/edit#gid=1071945693"",""ABR23!O83"")"),942.45)</f>
        <v>942.45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7">
        <v>39</v>
      </c>
      <c r="B68" s="7" t="s">
        <v>13</v>
      </c>
      <c r="C68" s="20" t="s">
        <v>14</v>
      </c>
      <c r="D68" s="7" t="s">
        <v>229</v>
      </c>
      <c r="E68" s="7" t="s">
        <v>230</v>
      </c>
      <c r="F68" s="8" t="s">
        <v>146</v>
      </c>
      <c r="G68" s="7" t="s">
        <v>232</v>
      </c>
      <c r="H68" s="9">
        <v>45048</v>
      </c>
      <c r="I68" s="19">
        <v>45052</v>
      </c>
      <c r="J68" s="7" t="s">
        <v>19</v>
      </c>
      <c r="K68" s="11">
        <f ca="1">IFERROR(__xludf.DUMMYFUNCTION("IMPORTRANGE(""https://docs.google.com/spreadsheets/d/1CjHtsPM_XcpS46wMouzt5DbGKejYSwRqgrL83rZKuw8/edit#gid=1071945693"",""ABR23!O84"")"),205.01)</f>
        <v>205.01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47">
        <v>40</v>
      </c>
      <c r="B69" s="5" t="s">
        <v>48</v>
      </c>
      <c r="C69" s="6" t="s">
        <v>49</v>
      </c>
      <c r="D69" s="7" t="s">
        <v>40</v>
      </c>
      <c r="E69" s="7" t="s">
        <v>50</v>
      </c>
      <c r="F69" s="38" t="s">
        <v>249</v>
      </c>
      <c r="G69" s="44" t="s">
        <v>52</v>
      </c>
      <c r="H69" s="45">
        <v>45068</v>
      </c>
      <c r="I69" s="46">
        <v>45070</v>
      </c>
      <c r="J69" s="44" t="s">
        <v>19</v>
      </c>
      <c r="K69" s="11">
        <f ca="1">IFERROR(__xludf.DUMMYFUNCTION("IMPORTRANGE(""https://docs.google.com/spreadsheets/d/1CjHtsPM_XcpS46wMouzt5DbGKejYSwRqgrL83rZKuw8/edit#gid=1071945693"",""ABR23!O85"")"),82.01)</f>
        <v>82.01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43"/>
      <c r="B70" s="5" t="s">
        <v>53</v>
      </c>
      <c r="C70" s="6" t="s">
        <v>54</v>
      </c>
      <c r="D70" s="7" t="s">
        <v>55</v>
      </c>
      <c r="E70" s="7" t="s">
        <v>56</v>
      </c>
      <c r="F70" s="39"/>
      <c r="G70" s="39"/>
      <c r="H70" s="39"/>
      <c r="I70" s="39"/>
      <c r="J70" s="39"/>
      <c r="K70" s="11">
        <f ca="1">IFERROR(__xludf.DUMMYFUNCTION("IMPORTRANGE(""https://docs.google.com/spreadsheets/d/1CjHtsPM_XcpS46wMouzt5DbGKejYSwRqgrL83rZKuw8/edit#gid=1071945693"",""ABR23!O86"")"),82.01)</f>
        <v>82.01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33"/>
      <c r="B71" s="5" t="s">
        <v>57</v>
      </c>
      <c r="C71" s="6" t="s">
        <v>58</v>
      </c>
      <c r="D71" s="7" t="s">
        <v>55</v>
      </c>
      <c r="E71" s="7" t="s">
        <v>59</v>
      </c>
      <c r="F71" s="35"/>
      <c r="G71" s="35"/>
      <c r="H71" s="35"/>
      <c r="I71" s="35"/>
      <c r="J71" s="35"/>
      <c r="K71" s="11">
        <f ca="1">IFERROR(__xludf.DUMMYFUNCTION("IMPORTRANGE(""https://docs.google.com/spreadsheets/d/1CjHtsPM_XcpS46wMouzt5DbGKejYSwRqgrL83rZKuw8/edit#gid=1071945693"",""ABR23!O87"")"),82.01)</f>
        <v>82.01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7">
        <v>41</v>
      </c>
      <c r="B72" s="5" t="s">
        <v>60</v>
      </c>
      <c r="C72" s="6" t="s">
        <v>114</v>
      </c>
      <c r="D72" s="7" t="s">
        <v>115</v>
      </c>
      <c r="E72" s="7" t="s">
        <v>116</v>
      </c>
      <c r="F72" s="8" t="s">
        <v>250</v>
      </c>
      <c r="G72" s="7" t="s">
        <v>251</v>
      </c>
      <c r="H72" s="9">
        <v>45042</v>
      </c>
      <c r="I72" s="19">
        <v>45043</v>
      </c>
      <c r="J72" s="7" t="s">
        <v>19</v>
      </c>
      <c r="K72" s="11">
        <f ca="1">IFERROR(__xludf.DUMMYFUNCTION("IMPORTRANGE(""https://docs.google.com/spreadsheets/d/1CjHtsPM_XcpS46wMouzt5DbGKejYSwRqgrL83rZKuw8/edit#gid=1071945693"",""ABR23!O88"")"),5025.73)</f>
        <v>5025.7299999999996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7">
        <v>42</v>
      </c>
      <c r="B73" s="5" t="s">
        <v>42</v>
      </c>
      <c r="C73" s="6" t="s">
        <v>43</v>
      </c>
      <c r="D73" s="7" t="s">
        <v>44</v>
      </c>
      <c r="E73" s="5" t="s">
        <v>45</v>
      </c>
      <c r="F73" s="8" t="s">
        <v>252</v>
      </c>
      <c r="G73" s="7" t="s">
        <v>158</v>
      </c>
      <c r="H73" s="9">
        <v>45097</v>
      </c>
      <c r="I73" s="19">
        <v>45099</v>
      </c>
      <c r="J73" s="7" t="s">
        <v>19</v>
      </c>
      <c r="K73" s="11">
        <f ca="1">IFERROR(__xludf.DUMMYFUNCTION("IMPORTRANGE(""https://docs.google.com/spreadsheets/d/1CjHtsPM_XcpS46wMouzt5DbGKejYSwRqgrL83rZKuw8/edit#gid=1071945693"",""ABR23!O89"")"),3293.3)</f>
        <v>3293.3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7">
        <v>43</v>
      </c>
      <c r="B74" s="5" t="s">
        <v>104</v>
      </c>
      <c r="C74" s="6" t="s">
        <v>253</v>
      </c>
      <c r="D74" s="7" t="s">
        <v>106</v>
      </c>
      <c r="E74" s="7" t="s">
        <v>254</v>
      </c>
      <c r="F74" s="8" t="s">
        <v>255</v>
      </c>
      <c r="G74" s="7" t="s">
        <v>25</v>
      </c>
      <c r="H74" s="9">
        <v>45062</v>
      </c>
      <c r="I74" s="21" t="s">
        <v>26</v>
      </c>
      <c r="J74" s="7" t="s">
        <v>19</v>
      </c>
      <c r="K74" s="11">
        <f ca="1">IFERROR(__xludf.DUMMYFUNCTION("IMPORTRANGE(""https://docs.google.com/spreadsheets/d/1CjHtsPM_XcpS46wMouzt5DbGKejYSwRqgrL83rZKuw8/edit#gid=1071945693"",""ABR23!O90"")"),1647.87)</f>
        <v>1647.87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7">
        <v>44</v>
      </c>
      <c r="B75" s="7" t="s">
        <v>256</v>
      </c>
      <c r="C75" s="6" t="s">
        <v>257</v>
      </c>
      <c r="D75" s="7" t="s">
        <v>74</v>
      </c>
      <c r="E75" s="7" t="s">
        <v>258</v>
      </c>
      <c r="F75" s="8" t="s">
        <v>259</v>
      </c>
      <c r="G75" s="7" t="s">
        <v>158</v>
      </c>
      <c r="H75" s="9">
        <v>45048</v>
      </c>
      <c r="I75" s="19">
        <v>45050</v>
      </c>
      <c r="J75" s="7" t="s">
        <v>19</v>
      </c>
      <c r="K75" s="11">
        <f ca="1">IFERROR(__xludf.DUMMYFUNCTION("IMPORTRANGE(""https://docs.google.com/spreadsheets/d/1CjHtsPM_XcpS46wMouzt5DbGKejYSwRqgrL83rZKuw8/edit#gid=1071945693"",""ABR23!O91"")"),5126.3)</f>
        <v>5126.3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47">
        <v>45</v>
      </c>
      <c r="B76" s="41" t="s">
        <v>260</v>
      </c>
      <c r="C76" s="6" t="s">
        <v>261</v>
      </c>
      <c r="D76" s="7" t="s">
        <v>262</v>
      </c>
      <c r="E76" s="7" t="s">
        <v>263</v>
      </c>
      <c r="F76" s="38" t="s">
        <v>264</v>
      </c>
      <c r="G76" s="44" t="s">
        <v>158</v>
      </c>
      <c r="H76" s="45">
        <v>45067</v>
      </c>
      <c r="I76" s="46">
        <v>45072</v>
      </c>
      <c r="J76" s="44" t="s">
        <v>19</v>
      </c>
      <c r="K76" s="11">
        <f ca="1">IFERROR(__xludf.DUMMYFUNCTION("IMPORTRANGE(""https://docs.google.com/spreadsheets/d/1CjHtsPM_XcpS46wMouzt5DbGKejYSwRqgrL83rZKuw8/edit#gid=1071945693"",""ABR23!O92"")"),2657.3)</f>
        <v>2657.3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43"/>
      <c r="B77" s="39"/>
      <c r="C77" s="6" t="s">
        <v>265</v>
      </c>
      <c r="D77" s="7" t="s">
        <v>84</v>
      </c>
      <c r="E77" s="7" t="s">
        <v>266</v>
      </c>
      <c r="F77" s="39"/>
      <c r="G77" s="39"/>
      <c r="H77" s="39"/>
      <c r="I77" s="39"/>
      <c r="J77" s="39"/>
      <c r="K77" s="11">
        <f ca="1">IFERROR(__xludf.DUMMYFUNCTION("IMPORTRANGE(""https://docs.google.com/spreadsheets/d/1CjHtsPM_XcpS46wMouzt5DbGKejYSwRqgrL83rZKuw8/edit#gid=1071945693"",""ABR23!O93"")"),2657.3)</f>
        <v>2657.3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33"/>
      <c r="B78" s="35"/>
      <c r="C78" s="6" t="s">
        <v>267</v>
      </c>
      <c r="D78" s="7" t="s">
        <v>268</v>
      </c>
      <c r="E78" s="7" t="s">
        <v>269</v>
      </c>
      <c r="F78" s="35"/>
      <c r="G78" s="35"/>
      <c r="H78" s="35"/>
      <c r="I78" s="35"/>
      <c r="J78" s="35"/>
      <c r="K78" s="11">
        <f ca="1">IFERROR(__xludf.DUMMYFUNCTION("IMPORTRANGE(""https://docs.google.com/spreadsheets/d/1CjHtsPM_XcpS46wMouzt5DbGKejYSwRqgrL83rZKuw8/edit#gid=1071945693"",""ABR23!O94"")"),2657.3)</f>
        <v>2657.3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7">
        <v>46</v>
      </c>
      <c r="B79" s="5" t="s">
        <v>270</v>
      </c>
      <c r="C79" s="20" t="s">
        <v>271</v>
      </c>
      <c r="D79" s="7" t="s">
        <v>272</v>
      </c>
      <c r="E79" s="5" t="s">
        <v>273</v>
      </c>
      <c r="F79" s="8" t="s">
        <v>274</v>
      </c>
      <c r="G79" s="7" t="s">
        <v>275</v>
      </c>
      <c r="H79" s="10" t="s">
        <v>26</v>
      </c>
      <c r="I79" s="10">
        <v>45108</v>
      </c>
      <c r="J79" s="7" t="s">
        <v>19</v>
      </c>
      <c r="K79" s="11">
        <f ca="1">IFERROR(__xludf.DUMMYFUNCTION("IMPORTRANGE(""https://docs.google.com/spreadsheets/d/1CjHtsPM_XcpS46wMouzt5DbGKejYSwRqgrL83rZKuw8/edit#gid=1071945693"",""ABR23!O95"")"),724.89)</f>
        <v>724.89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7">
        <v>47</v>
      </c>
      <c r="B80" s="5" t="s">
        <v>276</v>
      </c>
      <c r="C80" s="20" t="s">
        <v>277</v>
      </c>
      <c r="D80" s="7" t="s">
        <v>278</v>
      </c>
      <c r="E80" s="7" t="s">
        <v>279</v>
      </c>
      <c r="F80" s="8" t="s">
        <v>280</v>
      </c>
      <c r="G80" s="7" t="s">
        <v>18</v>
      </c>
      <c r="H80" s="10">
        <v>45062</v>
      </c>
      <c r="I80" s="10">
        <v>45066</v>
      </c>
      <c r="J80" s="7" t="s">
        <v>19</v>
      </c>
      <c r="K80" s="11">
        <f ca="1">IFERROR(__xludf.DUMMYFUNCTION("IMPORTRANGE(""https://docs.google.com/spreadsheets/d/1CjHtsPM_XcpS46wMouzt5DbGKejYSwRqgrL83rZKuw8/edit#gid=1071945693"",""ABR23!O96"")"),5160.86)</f>
        <v>5160.8599999999997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47">
        <v>48</v>
      </c>
      <c r="B81" s="44" t="s">
        <v>281</v>
      </c>
      <c r="C81" s="20" t="s">
        <v>282</v>
      </c>
      <c r="D81" s="7" t="s">
        <v>22</v>
      </c>
      <c r="E81" s="7" t="s">
        <v>283</v>
      </c>
      <c r="F81" s="38" t="s">
        <v>284</v>
      </c>
      <c r="G81" s="44" t="s">
        <v>251</v>
      </c>
      <c r="H81" s="40">
        <v>45049</v>
      </c>
      <c r="I81" s="40">
        <v>45051</v>
      </c>
      <c r="J81" s="44" t="s">
        <v>19</v>
      </c>
      <c r="K81" s="11">
        <f ca="1">IFERROR(__xludf.DUMMYFUNCTION("IMPORTRANGE(""https://docs.google.com/spreadsheets/d/1CjHtsPM_XcpS46wMouzt5DbGKejYSwRqgrL83rZKuw8/edit#gid=1071945693"",""ABR23!O97"")"),5222.95)</f>
        <v>5222.95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33"/>
      <c r="B82" s="35"/>
      <c r="C82" s="20" t="s">
        <v>285</v>
      </c>
      <c r="D82" s="7" t="s">
        <v>33</v>
      </c>
      <c r="E82" s="7" t="s">
        <v>286</v>
      </c>
      <c r="F82" s="35"/>
      <c r="G82" s="35"/>
      <c r="H82" s="35"/>
      <c r="I82" s="35"/>
      <c r="J82" s="35"/>
      <c r="K82" s="11">
        <f ca="1">IFERROR(__xludf.DUMMYFUNCTION("IMPORTRANGE(""https://docs.google.com/spreadsheets/d/1CjHtsPM_XcpS46wMouzt5DbGKejYSwRqgrL83rZKuw8/edit#gid=1071945693"",""ABR23!O98"")"),3176.22)</f>
        <v>3176.22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5">
        <v>49</v>
      </c>
      <c r="B83" s="12" t="s">
        <v>287</v>
      </c>
      <c r="C83" s="22" t="s">
        <v>288</v>
      </c>
      <c r="D83" s="12" t="s">
        <v>74</v>
      </c>
      <c r="E83" s="12" t="s">
        <v>289</v>
      </c>
      <c r="F83" s="13" t="s">
        <v>290</v>
      </c>
      <c r="G83" s="12" t="s">
        <v>18</v>
      </c>
      <c r="H83" s="23">
        <v>45062</v>
      </c>
      <c r="I83" s="14">
        <v>45066</v>
      </c>
      <c r="J83" s="7" t="s">
        <v>19</v>
      </c>
      <c r="K83" s="11">
        <f ca="1">IFERROR(__xludf.DUMMYFUNCTION("IMPORTRANGE(""https://docs.google.com/spreadsheets/d/1CjHtsPM_XcpS46wMouzt5DbGKejYSwRqgrL83rZKuw8/edit#gid=1071945693"",""ABR23!O99"")"),2957.06)</f>
        <v>2957.06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24"/>
      <c r="B84" s="24"/>
      <c r="C84" s="24"/>
      <c r="D84" s="24"/>
      <c r="E84" s="24"/>
      <c r="F84" s="25"/>
      <c r="G84" s="24"/>
      <c r="H84" s="24"/>
      <c r="I84" s="26"/>
      <c r="J84" s="27" t="s">
        <v>291</v>
      </c>
      <c r="K84" s="28">
        <f ca="1">SUM(K3:K83)</f>
        <v>164091.75999999978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2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2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2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2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2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2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2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2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2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2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2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2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2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2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2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2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2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2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2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2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2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2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2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2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2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2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2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2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2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2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2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2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2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2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2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2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2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2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2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2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2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2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2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2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2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2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2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2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2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2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2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2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2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2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2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2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2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2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2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2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2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2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2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2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2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2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2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2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2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2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2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2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2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2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2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2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2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2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2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2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2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2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2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2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2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2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2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2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2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2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2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2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1"/>
      <c r="E177" s="1"/>
      <c r="F177" s="2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2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2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2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2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2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2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2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2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2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2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2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2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2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2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2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1"/>
      <c r="E193" s="1"/>
      <c r="F193" s="2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1"/>
      <c r="E194" s="1"/>
      <c r="F194" s="2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1"/>
      <c r="E195" s="1"/>
      <c r="F195" s="2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1"/>
      <c r="E196" s="1"/>
      <c r="F196" s="2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1"/>
      <c r="E197" s="1"/>
      <c r="F197" s="2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1"/>
      <c r="E198" s="1"/>
      <c r="F198" s="2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1"/>
      <c r="E199" s="1"/>
      <c r="F199" s="2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1"/>
      <c r="E200" s="1"/>
      <c r="F200" s="2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1"/>
      <c r="E201" s="1"/>
      <c r="F201" s="2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1"/>
      <c r="E202" s="1"/>
      <c r="F202" s="2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1"/>
      <c r="E203" s="1"/>
      <c r="F203" s="2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1"/>
      <c r="E204" s="1"/>
      <c r="F204" s="2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1"/>
      <c r="E205" s="1"/>
      <c r="F205" s="2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1"/>
      <c r="E206" s="1"/>
      <c r="F206" s="2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1"/>
      <c r="E207" s="1"/>
      <c r="F207" s="2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1"/>
      <c r="E208" s="1"/>
      <c r="F208" s="2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1"/>
      <c r="E209" s="1"/>
      <c r="F209" s="2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1"/>
      <c r="E210" s="1"/>
      <c r="F210" s="2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1"/>
      <c r="E211" s="1"/>
      <c r="F211" s="2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1"/>
      <c r="E212" s="1"/>
      <c r="F212" s="2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2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2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2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2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2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2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2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2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2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2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2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2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2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2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2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2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2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2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2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2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2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2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2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2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2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2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2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2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2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2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2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2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2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2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2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2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2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2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2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2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1"/>
      <c r="E253" s="1"/>
      <c r="F253" s="2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1"/>
      <c r="E254" s="1"/>
      <c r="F254" s="2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1"/>
      <c r="E255" s="1"/>
      <c r="F255" s="2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1"/>
      <c r="E256" s="1"/>
      <c r="F256" s="2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1"/>
      <c r="E257" s="1"/>
      <c r="F257" s="2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1"/>
      <c r="E258" s="1"/>
      <c r="F258" s="2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1"/>
      <c r="E259" s="1"/>
      <c r="F259" s="2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1"/>
      <c r="E260" s="1"/>
      <c r="F260" s="2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1"/>
      <c r="E261" s="1"/>
      <c r="F261" s="2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1"/>
      <c r="E262" s="1"/>
      <c r="F262" s="2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1"/>
      <c r="E263" s="1"/>
      <c r="F263" s="2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1"/>
      <c r="E264" s="1"/>
      <c r="F264" s="2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1"/>
      <c r="E265" s="1"/>
      <c r="F265" s="2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1"/>
      <c r="E266" s="1"/>
      <c r="F266" s="2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1"/>
      <c r="E267" s="1"/>
      <c r="F267" s="2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1"/>
      <c r="E268" s="1"/>
      <c r="F268" s="2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1"/>
      <c r="E269" s="1"/>
      <c r="F269" s="2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1"/>
      <c r="E270" s="1"/>
      <c r="F270" s="2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1"/>
      <c r="E271" s="1"/>
      <c r="F271" s="2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1"/>
      <c r="E272" s="1"/>
      <c r="F272" s="2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1"/>
      <c r="E273" s="1"/>
      <c r="F273" s="2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1"/>
      <c r="E274" s="1"/>
      <c r="F274" s="2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1"/>
      <c r="E275" s="1"/>
      <c r="F275" s="2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1"/>
      <c r="E276" s="1"/>
      <c r="F276" s="2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1"/>
      <c r="E277" s="1"/>
      <c r="F277" s="2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1"/>
      <c r="E278" s="1"/>
      <c r="F278" s="2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1"/>
      <c r="E279" s="1"/>
      <c r="F279" s="2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1"/>
      <c r="E280" s="1"/>
      <c r="F280" s="2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1"/>
      <c r="E281" s="1"/>
      <c r="F281" s="2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1"/>
      <c r="E282" s="1"/>
      <c r="F282" s="2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1"/>
      <c r="E283" s="1"/>
      <c r="F283" s="2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1"/>
      <c r="E284" s="1"/>
      <c r="F284" s="2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1"/>
      <c r="E285" s="1"/>
      <c r="F285" s="2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1"/>
      <c r="E286" s="1"/>
      <c r="F286" s="2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1"/>
      <c r="E287" s="1"/>
      <c r="F287" s="2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1"/>
      <c r="E288" s="1"/>
      <c r="F288" s="2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1"/>
      <c r="E289" s="1"/>
      <c r="F289" s="2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1"/>
      <c r="E290" s="1"/>
      <c r="F290" s="2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1"/>
      <c r="E291" s="1"/>
      <c r="F291" s="2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1"/>
      <c r="E292" s="1"/>
      <c r="F292" s="2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1"/>
      <c r="E293" s="1"/>
      <c r="F293" s="2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1"/>
      <c r="E294" s="1"/>
      <c r="F294" s="2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1"/>
      <c r="E295" s="1"/>
      <c r="F295" s="2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1"/>
      <c r="E296" s="1"/>
      <c r="F296" s="2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1"/>
      <c r="E297" s="1"/>
      <c r="F297" s="2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1"/>
      <c r="E298" s="1"/>
      <c r="F298" s="2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1"/>
      <c r="E299" s="1"/>
      <c r="F299" s="2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1"/>
      <c r="E300" s="1"/>
      <c r="F300" s="2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1"/>
      <c r="E301" s="1"/>
      <c r="F301" s="2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1"/>
      <c r="E302" s="1"/>
      <c r="F302" s="2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1"/>
      <c r="E303" s="1"/>
      <c r="F303" s="2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1"/>
      <c r="E304" s="1"/>
      <c r="F304" s="2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1"/>
      <c r="E305" s="1"/>
      <c r="F305" s="2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1"/>
      <c r="E306" s="1"/>
      <c r="F306" s="2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1"/>
      <c r="E307" s="1"/>
      <c r="F307" s="2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1"/>
      <c r="E308" s="1"/>
      <c r="F308" s="2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1"/>
      <c r="E309" s="1"/>
      <c r="F309" s="2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1"/>
      <c r="E310" s="1"/>
      <c r="F310" s="2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1"/>
      <c r="E311" s="1"/>
      <c r="F311" s="2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1"/>
      <c r="E312" s="1"/>
      <c r="F312" s="2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1"/>
      <c r="E313" s="1"/>
      <c r="F313" s="2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1"/>
      <c r="E314" s="1"/>
      <c r="F314" s="2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1"/>
      <c r="E315" s="1"/>
      <c r="F315" s="2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1"/>
      <c r="E316" s="1"/>
      <c r="F316" s="2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1"/>
      <c r="E317" s="1"/>
      <c r="F317" s="2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1"/>
      <c r="E318" s="1"/>
      <c r="F318" s="2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1"/>
      <c r="E319" s="1"/>
      <c r="F319" s="2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1"/>
      <c r="E320" s="1"/>
      <c r="F320" s="2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1"/>
      <c r="E321" s="1"/>
      <c r="F321" s="2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1"/>
      <c r="E322" s="1"/>
      <c r="F322" s="2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1"/>
      <c r="E323" s="1"/>
      <c r="F323" s="2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1"/>
      <c r="E324" s="1"/>
      <c r="F324" s="2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1"/>
      <c r="E325" s="1"/>
      <c r="F325" s="2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1"/>
      <c r="E326" s="1"/>
      <c r="F326" s="2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1"/>
      <c r="E327" s="1"/>
      <c r="F327" s="2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1"/>
      <c r="E328" s="1"/>
      <c r="F328" s="2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1"/>
      <c r="E329" s="1"/>
      <c r="F329" s="2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1"/>
      <c r="E330" s="1"/>
      <c r="F330" s="2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1"/>
      <c r="E331" s="1"/>
      <c r="F331" s="2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1"/>
      <c r="E332" s="1"/>
      <c r="F332" s="2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1"/>
      <c r="E333" s="1"/>
      <c r="F333" s="2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1"/>
      <c r="E334" s="1"/>
      <c r="F334" s="2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1"/>
      <c r="E335" s="1"/>
      <c r="F335" s="2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1"/>
      <c r="E336" s="1"/>
      <c r="F336" s="2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1"/>
      <c r="E337" s="1"/>
      <c r="F337" s="2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1"/>
      <c r="E338" s="1"/>
      <c r="F338" s="2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1"/>
      <c r="E339" s="1"/>
      <c r="F339" s="2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1"/>
      <c r="E340" s="1"/>
      <c r="F340" s="2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1"/>
      <c r="E341" s="1"/>
      <c r="F341" s="2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1"/>
      <c r="E342" s="1"/>
      <c r="F342" s="2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1"/>
      <c r="E343" s="1"/>
      <c r="F343" s="2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1"/>
      <c r="E344" s="1"/>
      <c r="F344" s="2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1"/>
      <c r="E345" s="1"/>
      <c r="F345" s="2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1"/>
      <c r="E346" s="1"/>
      <c r="F346" s="2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1"/>
      <c r="E347" s="1"/>
      <c r="F347" s="2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1"/>
      <c r="E348" s="1"/>
      <c r="F348" s="2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1"/>
      <c r="E349" s="1"/>
      <c r="F349" s="2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1"/>
      <c r="E350" s="1"/>
      <c r="F350" s="2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1"/>
      <c r="E351" s="1"/>
      <c r="F351" s="2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1"/>
      <c r="E352" s="1"/>
      <c r="F352" s="2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1"/>
      <c r="E353" s="1"/>
      <c r="F353" s="2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1"/>
      <c r="E354" s="1"/>
      <c r="F354" s="2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1"/>
      <c r="E355" s="1"/>
      <c r="F355" s="2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1"/>
      <c r="E356" s="1"/>
      <c r="F356" s="2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1"/>
      <c r="E357" s="1"/>
      <c r="F357" s="2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1"/>
      <c r="E358" s="1"/>
      <c r="F358" s="2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1"/>
      <c r="E359" s="1"/>
      <c r="F359" s="2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1"/>
      <c r="E360" s="1"/>
      <c r="F360" s="2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1"/>
      <c r="E361" s="1"/>
      <c r="F361" s="2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1"/>
      <c r="E362" s="1"/>
      <c r="F362" s="2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1"/>
      <c r="E363" s="1"/>
      <c r="F363" s="2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1"/>
      <c r="E364" s="1"/>
      <c r="F364" s="2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1"/>
      <c r="E365" s="1"/>
      <c r="F365" s="2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1"/>
      <c r="E366" s="1"/>
      <c r="F366" s="2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1"/>
      <c r="E367" s="1"/>
      <c r="F367" s="2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1"/>
      <c r="E368" s="1"/>
      <c r="F368" s="2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1"/>
      <c r="E369" s="1"/>
      <c r="F369" s="2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1"/>
      <c r="E370" s="1"/>
      <c r="F370" s="2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1"/>
      <c r="E371" s="1"/>
      <c r="F371" s="2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1"/>
      <c r="E372" s="1"/>
      <c r="F372" s="2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1"/>
      <c r="E373" s="1"/>
      <c r="F373" s="2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1"/>
      <c r="E374" s="1"/>
      <c r="F374" s="2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1"/>
      <c r="E375" s="1"/>
      <c r="F375" s="2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1"/>
      <c r="E376" s="1"/>
      <c r="F376" s="2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1"/>
      <c r="E377" s="1"/>
      <c r="F377" s="2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1"/>
      <c r="E378" s="1"/>
      <c r="F378" s="2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1"/>
      <c r="E379" s="1"/>
      <c r="F379" s="2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1"/>
      <c r="E380" s="1"/>
      <c r="F380" s="2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1"/>
      <c r="E381" s="1"/>
      <c r="F381" s="2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1"/>
      <c r="E382" s="1"/>
      <c r="F382" s="2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1"/>
      <c r="E383" s="1"/>
      <c r="F383" s="2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1"/>
      <c r="E384" s="1"/>
      <c r="F384" s="2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1"/>
      <c r="E385" s="1"/>
      <c r="F385" s="2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1"/>
      <c r="E386" s="1"/>
      <c r="F386" s="2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1"/>
      <c r="E387" s="1"/>
      <c r="F387" s="2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1"/>
      <c r="E388" s="1"/>
      <c r="F388" s="2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1"/>
      <c r="E389" s="1"/>
      <c r="F389" s="2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1"/>
      <c r="E390" s="1"/>
      <c r="F390" s="2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1"/>
      <c r="E391" s="1"/>
      <c r="F391" s="2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1"/>
      <c r="E392" s="1"/>
      <c r="F392" s="2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1"/>
      <c r="E393" s="1"/>
      <c r="F393" s="2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1"/>
      <c r="E394" s="1"/>
      <c r="F394" s="2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1"/>
      <c r="E395" s="1"/>
      <c r="F395" s="2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1"/>
      <c r="E396" s="1"/>
      <c r="F396" s="2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1"/>
      <c r="E397" s="1"/>
      <c r="F397" s="2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1"/>
      <c r="E398" s="1"/>
      <c r="F398" s="2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1"/>
      <c r="E399" s="1"/>
      <c r="F399" s="2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1"/>
      <c r="E400" s="1"/>
      <c r="F400" s="2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1"/>
      <c r="E401" s="1"/>
      <c r="F401" s="2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1"/>
      <c r="E402" s="1"/>
      <c r="F402" s="2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1"/>
      <c r="E403" s="1"/>
      <c r="F403" s="2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1"/>
      <c r="E404" s="1"/>
      <c r="F404" s="2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1"/>
      <c r="E405" s="1"/>
      <c r="F405" s="2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1"/>
      <c r="E406" s="1"/>
      <c r="F406" s="2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1"/>
      <c r="E407" s="1"/>
      <c r="F407" s="2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1"/>
      <c r="E408" s="1"/>
      <c r="F408" s="2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1"/>
      <c r="E409" s="1"/>
      <c r="F409" s="2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1"/>
      <c r="E410" s="1"/>
      <c r="F410" s="2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1"/>
      <c r="E411" s="1"/>
      <c r="F411" s="2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1"/>
      <c r="E412" s="1"/>
      <c r="F412" s="2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1"/>
      <c r="E413" s="1"/>
      <c r="F413" s="2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1"/>
      <c r="E414" s="1"/>
      <c r="F414" s="2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1"/>
      <c r="E415" s="1"/>
      <c r="F415" s="2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1"/>
      <c r="E416" s="1"/>
      <c r="F416" s="2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1"/>
      <c r="E417" s="1"/>
      <c r="F417" s="2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1"/>
      <c r="E418" s="1"/>
      <c r="F418" s="2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1"/>
      <c r="E419" s="1"/>
      <c r="F419" s="2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1"/>
      <c r="E420" s="1"/>
      <c r="F420" s="2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1"/>
      <c r="E421" s="1"/>
      <c r="F421" s="2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1"/>
      <c r="E422" s="1"/>
      <c r="F422" s="2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1"/>
      <c r="E423" s="1"/>
      <c r="F423" s="2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1"/>
      <c r="E424" s="1"/>
      <c r="F424" s="2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1"/>
      <c r="E425" s="1"/>
      <c r="F425" s="2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1"/>
      <c r="E426" s="1"/>
      <c r="F426" s="2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1"/>
      <c r="E427" s="1"/>
      <c r="F427" s="2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1"/>
      <c r="E428" s="1"/>
      <c r="F428" s="2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1"/>
      <c r="E429" s="1"/>
      <c r="F429" s="2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1"/>
      <c r="E430" s="1"/>
      <c r="F430" s="2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1"/>
      <c r="E431" s="1"/>
      <c r="F431" s="2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1"/>
      <c r="E432" s="1"/>
      <c r="F432" s="2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1"/>
      <c r="E433" s="1"/>
      <c r="F433" s="2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1"/>
      <c r="E434" s="1"/>
      <c r="F434" s="2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1"/>
      <c r="E435" s="1"/>
      <c r="F435" s="2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1"/>
      <c r="E436" s="1"/>
      <c r="F436" s="2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1"/>
      <c r="E437" s="1"/>
      <c r="F437" s="2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1"/>
      <c r="E438" s="1"/>
      <c r="F438" s="2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1"/>
      <c r="E439" s="1"/>
      <c r="F439" s="2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1"/>
      <c r="E440" s="1"/>
      <c r="F440" s="2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1"/>
      <c r="E441" s="1"/>
      <c r="F441" s="2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1"/>
      <c r="E442" s="1"/>
      <c r="F442" s="2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1"/>
      <c r="E443" s="1"/>
      <c r="F443" s="2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1"/>
      <c r="E444" s="1"/>
      <c r="F444" s="2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1"/>
      <c r="E445" s="1"/>
      <c r="F445" s="2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1"/>
      <c r="E446" s="1"/>
      <c r="F446" s="2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1"/>
      <c r="E447" s="1"/>
      <c r="F447" s="2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1"/>
      <c r="E448" s="1"/>
      <c r="F448" s="2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1"/>
      <c r="E449" s="1"/>
      <c r="F449" s="2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1"/>
      <c r="E450" s="1"/>
      <c r="F450" s="2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1"/>
      <c r="E451" s="1"/>
      <c r="F451" s="2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1"/>
      <c r="E452" s="1"/>
      <c r="F452" s="2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1"/>
      <c r="E453" s="1"/>
      <c r="F453" s="2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1"/>
      <c r="E454" s="1"/>
      <c r="F454" s="2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1"/>
      <c r="E455" s="1"/>
      <c r="F455" s="2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1"/>
      <c r="E456" s="1"/>
      <c r="F456" s="2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1"/>
      <c r="E457" s="1"/>
      <c r="F457" s="2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1"/>
      <c r="E458" s="1"/>
      <c r="F458" s="2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1"/>
      <c r="E459" s="1"/>
      <c r="F459" s="2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1"/>
      <c r="E460" s="1"/>
      <c r="F460" s="2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1"/>
      <c r="E461" s="1"/>
      <c r="F461" s="2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1"/>
      <c r="E462" s="1"/>
      <c r="F462" s="2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1"/>
      <c r="E463" s="1"/>
      <c r="F463" s="2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1"/>
      <c r="E464" s="1"/>
      <c r="F464" s="2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1"/>
      <c r="E465" s="1"/>
      <c r="F465" s="2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1"/>
      <c r="E466" s="1"/>
      <c r="F466" s="2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1"/>
      <c r="E467" s="1"/>
      <c r="F467" s="2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1"/>
      <c r="E468" s="1"/>
      <c r="F468" s="2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1"/>
      <c r="E469" s="1"/>
      <c r="F469" s="2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1"/>
      <c r="E470" s="1"/>
      <c r="F470" s="2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1"/>
      <c r="E471" s="1"/>
      <c r="F471" s="2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1"/>
      <c r="E472" s="1"/>
      <c r="F472" s="2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1"/>
      <c r="E473" s="1"/>
      <c r="F473" s="2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1"/>
      <c r="E474" s="1"/>
      <c r="F474" s="2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1"/>
      <c r="E475" s="1"/>
      <c r="F475" s="2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1"/>
      <c r="E476" s="1"/>
      <c r="F476" s="2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1"/>
      <c r="E477" s="1"/>
      <c r="F477" s="2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1"/>
      <c r="E478" s="1"/>
      <c r="F478" s="2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1"/>
      <c r="E479" s="1"/>
      <c r="F479" s="2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1"/>
      <c r="E480" s="1"/>
      <c r="F480" s="2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1"/>
      <c r="E481" s="1"/>
      <c r="F481" s="2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1"/>
      <c r="E482" s="1"/>
      <c r="F482" s="2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1"/>
      <c r="E483" s="1"/>
      <c r="F483" s="2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1"/>
      <c r="E484" s="1"/>
      <c r="F484" s="2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1"/>
      <c r="E485" s="1"/>
      <c r="F485" s="2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1"/>
      <c r="E486" s="1"/>
      <c r="F486" s="2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1"/>
      <c r="E487" s="1"/>
      <c r="F487" s="2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1"/>
      <c r="E488" s="1"/>
      <c r="F488" s="2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1"/>
      <c r="E489" s="1"/>
      <c r="F489" s="2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1"/>
      <c r="E490" s="1"/>
      <c r="F490" s="2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1"/>
      <c r="E491" s="1"/>
      <c r="F491" s="2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1"/>
      <c r="E492" s="1"/>
      <c r="F492" s="2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1"/>
      <c r="E493" s="1"/>
      <c r="F493" s="2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1"/>
      <c r="E494" s="1"/>
      <c r="F494" s="2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1"/>
      <c r="E495" s="1"/>
      <c r="F495" s="2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1"/>
      <c r="E496" s="1"/>
      <c r="F496" s="2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1"/>
      <c r="E497" s="1"/>
      <c r="F497" s="2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1"/>
      <c r="E498" s="1"/>
      <c r="F498" s="2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1"/>
      <c r="E499" s="1"/>
      <c r="F499" s="2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1"/>
      <c r="E500" s="1"/>
      <c r="F500" s="2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1"/>
      <c r="E501" s="1"/>
      <c r="F501" s="2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1"/>
      <c r="E502" s="1"/>
      <c r="F502" s="2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1"/>
      <c r="E503" s="1"/>
      <c r="F503" s="2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1"/>
      <c r="E504" s="1"/>
      <c r="F504" s="2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1"/>
      <c r="E505" s="1"/>
      <c r="F505" s="2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1"/>
      <c r="E506" s="1"/>
      <c r="F506" s="2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1"/>
      <c r="E507" s="1"/>
      <c r="F507" s="2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1"/>
      <c r="E508" s="1"/>
      <c r="F508" s="2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1"/>
      <c r="E509" s="1"/>
      <c r="F509" s="2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1"/>
      <c r="E510" s="1"/>
      <c r="F510" s="2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1"/>
      <c r="E511" s="1"/>
      <c r="F511" s="2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1"/>
      <c r="E512" s="1"/>
      <c r="F512" s="2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1"/>
      <c r="E513" s="1"/>
      <c r="F513" s="2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1"/>
      <c r="E514" s="1"/>
      <c r="F514" s="2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1"/>
      <c r="E515" s="1"/>
      <c r="F515" s="2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1"/>
      <c r="E516" s="1"/>
      <c r="F516" s="2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1"/>
      <c r="E517" s="1"/>
      <c r="F517" s="2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1"/>
      <c r="E518" s="1"/>
      <c r="F518" s="2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1"/>
      <c r="E519" s="1"/>
      <c r="F519" s="2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1"/>
      <c r="E520" s="1"/>
      <c r="F520" s="2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1"/>
      <c r="E521" s="1"/>
      <c r="F521" s="2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1"/>
      <c r="E522" s="1"/>
      <c r="F522" s="2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1"/>
      <c r="E523" s="1"/>
      <c r="F523" s="2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1"/>
      <c r="E524" s="1"/>
      <c r="F524" s="2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1"/>
      <c r="E525" s="1"/>
      <c r="F525" s="2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1"/>
      <c r="E526" s="1"/>
      <c r="F526" s="2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1"/>
      <c r="E527" s="1"/>
      <c r="F527" s="2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1"/>
      <c r="E528" s="1"/>
      <c r="F528" s="2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1"/>
      <c r="E529" s="1"/>
      <c r="F529" s="2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1"/>
      <c r="E530" s="1"/>
      <c r="F530" s="2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1"/>
      <c r="E531" s="1"/>
      <c r="F531" s="2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1"/>
      <c r="E532" s="1"/>
      <c r="F532" s="2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1"/>
      <c r="E533" s="1"/>
      <c r="F533" s="2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1"/>
      <c r="E534" s="1"/>
      <c r="F534" s="2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1"/>
      <c r="E535" s="1"/>
      <c r="F535" s="2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1"/>
      <c r="E536" s="1"/>
      <c r="F536" s="2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1"/>
      <c r="E537" s="1"/>
      <c r="F537" s="2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1"/>
      <c r="E538" s="1"/>
      <c r="F538" s="2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1"/>
      <c r="E539" s="1"/>
      <c r="F539" s="2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1"/>
      <c r="E540" s="1"/>
      <c r="F540" s="2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1"/>
      <c r="E541" s="1"/>
      <c r="F541" s="2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1"/>
      <c r="E542" s="1"/>
      <c r="F542" s="2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1"/>
      <c r="E543" s="1"/>
      <c r="F543" s="2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1"/>
      <c r="E544" s="1"/>
      <c r="F544" s="2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1"/>
      <c r="E545" s="1"/>
      <c r="F545" s="2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1"/>
      <c r="E546" s="1"/>
      <c r="F546" s="2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1"/>
      <c r="E547" s="1"/>
      <c r="F547" s="2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1"/>
      <c r="E548" s="1"/>
      <c r="F548" s="2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1"/>
      <c r="E549" s="1"/>
      <c r="F549" s="2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1"/>
      <c r="E550" s="1"/>
      <c r="F550" s="2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1"/>
      <c r="E551" s="1"/>
      <c r="F551" s="2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1"/>
      <c r="E552" s="1"/>
      <c r="F552" s="2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1"/>
      <c r="E553" s="1"/>
      <c r="F553" s="2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1"/>
      <c r="E554" s="1"/>
      <c r="F554" s="2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1"/>
      <c r="E555" s="1"/>
      <c r="F555" s="2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1"/>
      <c r="C556" s="1"/>
      <c r="D556" s="1"/>
      <c r="E556" s="1"/>
      <c r="F556" s="2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1"/>
      <c r="C557" s="1"/>
      <c r="D557" s="1"/>
      <c r="E557" s="1"/>
      <c r="F557" s="2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1"/>
      <c r="C558" s="1"/>
      <c r="D558" s="1"/>
      <c r="E558" s="1"/>
      <c r="F558" s="2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1"/>
      <c r="C559" s="1"/>
      <c r="D559" s="1"/>
      <c r="E559" s="1"/>
      <c r="F559" s="2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1"/>
      <c r="C560" s="1"/>
      <c r="D560" s="1"/>
      <c r="E560" s="1"/>
      <c r="F560" s="2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1"/>
      <c r="E561" s="1"/>
      <c r="F561" s="2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1"/>
      <c r="E562" s="1"/>
      <c r="F562" s="2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>
      <c r="A563" s="1"/>
      <c r="B563" s="1"/>
      <c r="C563" s="1"/>
      <c r="D563" s="1"/>
      <c r="E563" s="1"/>
      <c r="F563" s="2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>
      <c r="A564" s="1"/>
      <c r="B564" s="1"/>
      <c r="C564" s="1"/>
      <c r="D564" s="1"/>
      <c r="E564" s="1"/>
      <c r="F564" s="2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>
      <c r="A565" s="1"/>
      <c r="B565" s="1"/>
      <c r="C565" s="1"/>
      <c r="D565" s="1"/>
      <c r="E565" s="1"/>
      <c r="F565" s="2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>
      <c r="A566" s="1"/>
      <c r="B566" s="1"/>
      <c r="C566" s="1"/>
      <c r="D566" s="1"/>
      <c r="E566" s="1"/>
      <c r="F566" s="2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>
      <c r="A567" s="1"/>
      <c r="B567" s="1"/>
      <c r="C567" s="1"/>
      <c r="D567" s="1"/>
      <c r="E567" s="1"/>
      <c r="F567" s="2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>
      <c r="A568" s="1"/>
      <c r="B568" s="1"/>
      <c r="C568" s="1"/>
      <c r="D568" s="1"/>
      <c r="E568" s="1"/>
      <c r="F568" s="2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 s="1"/>
      <c r="B569" s="1"/>
      <c r="C569" s="1"/>
      <c r="D569" s="1"/>
      <c r="E569" s="1"/>
      <c r="F569" s="2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>
      <c r="A570" s="1"/>
      <c r="B570" s="1"/>
      <c r="C570" s="1"/>
      <c r="D570" s="1"/>
      <c r="E570" s="1"/>
      <c r="F570" s="2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>
      <c r="A571" s="1"/>
      <c r="B571" s="1"/>
      <c r="C571" s="1"/>
      <c r="D571" s="1"/>
      <c r="E571" s="1"/>
      <c r="F571" s="2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>
      <c r="A572" s="1"/>
      <c r="B572" s="1"/>
      <c r="C572" s="1"/>
      <c r="D572" s="1"/>
      <c r="E572" s="1"/>
      <c r="F572" s="2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>
      <c r="A573" s="1"/>
      <c r="B573" s="1"/>
      <c r="C573" s="1"/>
      <c r="D573" s="1"/>
      <c r="E573" s="1"/>
      <c r="F573" s="2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>
      <c r="A574" s="1"/>
      <c r="B574" s="1"/>
      <c r="C574" s="1"/>
      <c r="D574" s="1"/>
      <c r="E574" s="1"/>
      <c r="F574" s="2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>
      <c r="A575" s="1"/>
      <c r="B575" s="1"/>
      <c r="C575" s="1"/>
      <c r="D575" s="1"/>
      <c r="E575" s="1"/>
      <c r="F575" s="2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>
      <c r="A576" s="1"/>
      <c r="B576" s="1"/>
      <c r="C576" s="1"/>
      <c r="D576" s="1"/>
      <c r="E576" s="1"/>
      <c r="F576" s="2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>
      <c r="A577" s="1"/>
      <c r="B577" s="1"/>
      <c r="C577" s="1"/>
      <c r="D577" s="1"/>
      <c r="E577" s="1"/>
      <c r="F577" s="2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>
      <c r="A578" s="1"/>
      <c r="B578" s="1"/>
      <c r="C578" s="1"/>
      <c r="D578" s="1"/>
      <c r="E578" s="1"/>
      <c r="F578" s="2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>
      <c r="A579" s="1"/>
      <c r="B579" s="1"/>
      <c r="C579" s="1"/>
      <c r="D579" s="1"/>
      <c r="E579" s="1"/>
      <c r="F579" s="2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>
      <c r="A580" s="1"/>
      <c r="B580" s="1"/>
      <c r="C580" s="1"/>
      <c r="D580" s="1"/>
      <c r="E580" s="1"/>
      <c r="F580" s="2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>
      <c r="A581" s="1"/>
      <c r="B581" s="1"/>
      <c r="C581" s="1"/>
      <c r="D581" s="1"/>
      <c r="E581" s="1"/>
      <c r="F581" s="2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>
      <c r="A582" s="1"/>
      <c r="B582" s="1"/>
      <c r="C582" s="1"/>
      <c r="D582" s="1"/>
      <c r="E582" s="1"/>
      <c r="F582" s="2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>
      <c r="A583" s="1"/>
      <c r="B583" s="1"/>
      <c r="C583" s="1"/>
      <c r="D583" s="1"/>
      <c r="E583" s="1"/>
      <c r="F583" s="2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 s="1"/>
      <c r="B584" s="1"/>
      <c r="C584" s="1"/>
      <c r="D584" s="1"/>
      <c r="E584" s="1"/>
      <c r="F584" s="2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>
      <c r="A585" s="1"/>
      <c r="B585" s="1"/>
      <c r="C585" s="1"/>
      <c r="D585" s="1"/>
      <c r="E585" s="1"/>
      <c r="F585" s="2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>
      <c r="A586" s="1"/>
      <c r="B586" s="1"/>
      <c r="C586" s="1"/>
      <c r="D586" s="1"/>
      <c r="E586" s="1"/>
      <c r="F586" s="2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>
      <c r="A587" s="1"/>
      <c r="B587" s="1"/>
      <c r="C587" s="1"/>
      <c r="D587" s="1"/>
      <c r="E587" s="1"/>
      <c r="F587" s="2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>
      <c r="A588" s="1"/>
      <c r="B588" s="1"/>
      <c r="C588" s="1"/>
      <c r="D588" s="1"/>
      <c r="E588" s="1"/>
      <c r="F588" s="2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>
      <c r="A589" s="1"/>
      <c r="B589" s="1"/>
      <c r="C589" s="1"/>
      <c r="D589" s="1"/>
      <c r="E589" s="1"/>
      <c r="F589" s="2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>
      <c r="A590" s="1"/>
      <c r="B590" s="1"/>
      <c r="C590" s="1"/>
      <c r="D590" s="1"/>
      <c r="E590" s="1"/>
      <c r="F590" s="2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>
      <c r="A591" s="1"/>
      <c r="B591" s="1"/>
      <c r="C591" s="1"/>
      <c r="D591" s="1"/>
      <c r="E591" s="1"/>
      <c r="F591" s="2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>
      <c r="A592" s="1"/>
      <c r="B592" s="1"/>
      <c r="C592" s="1"/>
      <c r="D592" s="1"/>
      <c r="E592" s="1"/>
      <c r="F592" s="2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>
      <c r="A593" s="1"/>
      <c r="B593" s="1"/>
      <c r="C593" s="1"/>
      <c r="D593" s="1"/>
      <c r="E593" s="1"/>
      <c r="F593" s="2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>
      <c r="A594" s="1"/>
      <c r="B594" s="1"/>
      <c r="C594" s="1"/>
      <c r="D594" s="1"/>
      <c r="E594" s="1"/>
      <c r="F594" s="2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>
      <c r="A595" s="1"/>
      <c r="B595" s="1"/>
      <c r="C595" s="1"/>
      <c r="D595" s="1"/>
      <c r="E595" s="1"/>
      <c r="F595" s="2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>
      <c r="A596" s="1"/>
      <c r="B596" s="1"/>
      <c r="C596" s="1"/>
      <c r="D596" s="1"/>
      <c r="E596" s="1"/>
      <c r="F596" s="2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>
      <c r="A597" s="1"/>
      <c r="B597" s="1"/>
      <c r="C597" s="1"/>
      <c r="D597" s="1"/>
      <c r="E597" s="1"/>
      <c r="F597" s="2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>
      <c r="A598" s="1"/>
      <c r="B598" s="1"/>
      <c r="C598" s="1"/>
      <c r="D598" s="1"/>
      <c r="E598" s="1"/>
      <c r="F598" s="2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>
      <c r="A599" s="1"/>
      <c r="B599" s="1"/>
      <c r="C599" s="1"/>
      <c r="D599" s="1"/>
      <c r="E599" s="1"/>
      <c r="F599" s="2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>
      <c r="A600" s="1"/>
      <c r="B600" s="1"/>
      <c r="C600" s="1"/>
      <c r="D600" s="1"/>
      <c r="E600" s="1"/>
      <c r="F600" s="2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>
      <c r="A601" s="1"/>
      <c r="B601" s="1"/>
      <c r="C601" s="1"/>
      <c r="D601" s="1"/>
      <c r="E601" s="1"/>
      <c r="F601" s="2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>
      <c r="A602" s="1"/>
      <c r="B602" s="1"/>
      <c r="C602" s="1"/>
      <c r="D602" s="1"/>
      <c r="E602" s="1"/>
      <c r="F602" s="2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>
      <c r="A603" s="1"/>
      <c r="B603" s="1"/>
      <c r="C603" s="1"/>
      <c r="D603" s="1"/>
      <c r="E603" s="1"/>
      <c r="F603" s="2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>
      <c r="A604" s="1"/>
      <c r="B604" s="1"/>
      <c r="C604" s="1"/>
      <c r="D604" s="1"/>
      <c r="E604" s="1"/>
      <c r="F604" s="2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>
      <c r="A605" s="1"/>
      <c r="B605" s="1"/>
      <c r="C605" s="1"/>
      <c r="D605" s="1"/>
      <c r="E605" s="1"/>
      <c r="F605" s="2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>
      <c r="A606" s="1"/>
      <c r="B606" s="1"/>
      <c r="C606" s="1"/>
      <c r="D606" s="1"/>
      <c r="E606" s="1"/>
      <c r="F606" s="2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>
      <c r="A607" s="1"/>
      <c r="B607" s="1"/>
      <c r="C607" s="1"/>
      <c r="D607" s="1"/>
      <c r="E607" s="1"/>
      <c r="F607" s="2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 s="1"/>
      <c r="B608" s="1"/>
      <c r="C608" s="1"/>
      <c r="D608" s="1"/>
      <c r="E608" s="1"/>
      <c r="F608" s="2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>
      <c r="A609" s="1"/>
      <c r="B609" s="1"/>
      <c r="C609" s="1"/>
      <c r="D609" s="1"/>
      <c r="E609" s="1"/>
      <c r="F609" s="2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>
      <c r="A610" s="1"/>
      <c r="B610" s="1"/>
      <c r="C610" s="1"/>
      <c r="D610" s="1"/>
      <c r="E610" s="1"/>
      <c r="F610" s="2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>
      <c r="A611" s="1"/>
      <c r="B611" s="1"/>
      <c r="C611" s="1"/>
      <c r="D611" s="1"/>
      <c r="E611" s="1"/>
      <c r="F611" s="2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>
      <c r="A612" s="1"/>
      <c r="B612" s="1"/>
      <c r="C612" s="1"/>
      <c r="D612" s="1"/>
      <c r="E612" s="1"/>
      <c r="F612" s="2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>
      <c r="A613" s="1"/>
      <c r="B613" s="1"/>
      <c r="C613" s="1"/>
      <c r="D613" s="1"/>
      <c r="E613" s="1"/>
      <c r="F613" s="2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>
      <c r="A614" s="1"/>
      <c r="B614" s="1"/>
      <c r="C614" s="1"/>
      <c r="D614" s="1"/>
      <c r="E614" s="1"/>
      <c r="F614" s="2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>
      <c r="A615" s="1"/>
      <c r="B615" s="1"/>
      <c r="C615" s="1"/>
      <c r="D615" s="1"/>
      <c r="E615" s="1"/>
      <c r="F615" s="2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>
      <c r="A616" s="1"/>
      <c r="B616" s="1"/>
      <c r="C616" s="1"/>
      <c r="D616" s="1"/>
      <c r="E616" s="1"/>
      <c r="F616" s="2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>
      <c r="A617" s="1"/>
      <c r="B617" s="1"/>
      <c r="C617" s="1"/>
      <c r="D617" s="1"/>
      <c r="E617" s="1"/>
      <c r="F617" s="2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>
      <c r="A618" s="1"/>
      <c r="B618" s="1"/>
      <c r="C618" s="1"/>
      <c r="D618" s="1"/>
      <c r="E618" s="1"/>
      <c r="F618" s="2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>
      <c r="A619" s="1"/>
      <c r="B619" s="1"/>
      <c r="C619" s="1"/>
      <c r="D619" s="1"/>
      <c r="E619" s="1"/>
      <c r="F619" s="2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 s="1"/>
      <c r="B620" s="1"/>
      <c r="C620" s="1"/>
      <c r="D620" s="1"/>
      <c r="E620" s="1"/>
      <c r="F620" s="2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 s="1"/>
      <c r="B621" s="1"/>
      <c r="C621" s="1"/>
      <c r="D621" s="1"/>
      <c r="E621" s="1"/>
      <c r="F621" s="2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>
      <c r="A622" s="1"/>
      <c r="B622" s="1"/>
      <c r="C622" s="1"/>
      <c r="D622" s="1"/>
      <c r="E622" s="1"/>
      <c r="F622" s="2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>
      <c r="A623" s="1"/>
      <c r="B623" s="1"/>
      <c r="C623" s="1"/>
      <c r="D623" s="1"/>
      <c r="E623" s="1"/>
      <c r="F623" s="2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>
      <c r="A624" s="1"/>
      <c r="B624" s="1"/>
      <c r="C624" s="1"/>
      <c r="D624" s="1"/>
      <c r="E624" s="1"/>
      <c r="F624" s="2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>
      <c r="A625" s="1"/>
      <c r="B625" s="1"/>
      <c r="C625" s="1"/>
      <c r="D625" s="1"/>
      <c r="E625" s="1"/>
      <c r="F625" s="2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>
      <c r="A626" s="1"/>
      <c r="B626" s="1"/>
      <c r="C626" s="1"/>
      <c r="D626" s="1"/>
      <c r="E626" s="1"/>
      <c r="F626" s="2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>
      <c r="A627" s="1"/>
      <c r="B627" s="1"/>
      <c r="C627" s="1"/>
      <c r="D627" s="1"/>
      <c r="E627" s="1"/>
      <c r="F627" s="2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 s="1"/>
      <c r="B628" s="1"/>
      <c r="C628" s="1"/>
      <c r="D628" s="1"/>
      <c r="E628" s="1"/>
      <c r="F628" s="2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 s="1"/>
      <c r="B629" s="1"/>
      <c r="C629" s="1"/>
      <c r="D629" s="1"/>
      <c r="E629" s="1"/>
      <c r="F629" s="2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>
      <c r="A630" s="1"/>
      <c r="B630" s="1"/>
      <c r="C630" s="1"/>
      <c r="D630" s="1"/>
      <c r="E630" s="1"/>
      <c r="F630" s="2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>
      <c r="A631" s="1"/>
      <c r="B631" s="1"/>
      <c r="C631" s="1"/>
      <c r="D631" s="1"/>
      <c r="E631" s="1"/>
      <c r="F631" s="2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>
      <c r="A632" s="1"/>
      <c r="B632" s="1"/>
      <c r="C632" s="1"/>
      <c r="D632" s="1"/>
      <c r="E632" s="1"/>
      <c r="F632" s="2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>
      <c r="A633" s="1"/>
      <c r="B633" s="1"/>
      <c r="C633" s="1"/>
      <c r="D633" s="1"/>
      <c r="E633" s="1"/>
      <c r="F633" s="2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>
      <c r="A634" s="1"/>
      <c r="B634" s="1"/>
      <c r="C634" s="1"/>
      <c r="D634" s="1"/>
      <c r="E634" s="1"/>
      <c r="F634" s="2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 s="1"/>
      <c r="B635" s="1"/>
      <c r="C635" s="1"/>
      <c r="D635" s="1"/>
      <c r="E635" s="1"/>
      <c r="F635" s="2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1"/>
      <c r="B636" s="1"/>
      <c r="C636" s="1"/>
      <c r="D636" s="1"/>
      <c r="E636" s="1"/>
      <c r="F636" s="2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>
      <c r="A637" s="1"/>
      <c r="B637" s="1"/>
      <c r="C637" s="1"/>
      <c r="D637" s="1"/>
      <c r="E637" s="1"/>
      <c r="F637" s="2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>
      <c r="A638" s="1"/>
      <c r="B638" s="1"/>
      <c r="C638" s="1"/>
      <c r="D638" s="1"/>
      <c r="E638" s="1"/>
      <c r="F638" s="2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>
      <c r="A639" s="1"/>
      <c r="B639" s="1"/>
      <c r="C639" s="1"/>
      <c r="D639" s="1"/>
      <c r="E639" s="1"/>
      <c r="F639" s="2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>
      <c r="A640" s="1"/>
      <c r="B640" s="1"/>
      <c r="C640" s="1"/>
      <c r="D640" s="1"/>
      <c r="E640" s="1"/>
      <c r="F640" s="2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>
      <c r="A641" s="1"/>
      <c r="B641" s="1"/>
      <c r="C641" s="1"/>
      <c r="D641" s="1"/>
      <c r="E641" s="1"/>
      <c r="F641" s="2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>
      <c r="A642" s="1"/>
      <c r="B642" s="1"/>
      <c r="C642" s="1"/>
      <c r="D642" s="1"/>
      <c r="E642" s="1"/>
      <c r="F642" s="2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>
      <c r="A643" s="1"/>
      <c r="B643" s="1"/>
      <c r="C643" s="1"/>
      <c r="D643" s="1"/>
      <c r="E643" s="1"/>
      <c r="F643" s="2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>
      <c r="A644" s="1"/>
      <c r="B644" s="1"/>
      <c r="C644" s="1"/>
      <c r="D644" s="1"/>
      <c r="E644" s="1"/>
      <c r="F644" s="2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>
      <c r="A645" s="1"/>
      <c r="B645" s="1"/>
      <c r="C645" s="1"/>
      <c r="D645" s="1"/>
      <c r="E645" s="1"/>
      <c r="F645" s="2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>
      <c r="A646" s="1"/>
      <c r="B646" s="1"/>
      <c r="C646" s="1"/>
      <c r="D646" s="1"/>
      <c r="E646" s="1"/>
      <c r="F646" s="2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>
      <c r="A647" s="1"/>
      <c r="B647" s="1"/>
      <c r="C647" s="1"/>
      <c r="D647" s="1"/>
      <c r="E647" s="1"/>
      <c r="F647" s="2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>
      <c r="A648" s="1"/>
      <c r="B648" s="1"/>
      <c r="C648" s="1"/>
      <c r="D648" s="1"/>
      <c r="E648" s="1"/>
      <c r="F648" s="2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>
      <c r="A649" s="1"/>
      <c r="B649" s="1"/>
      <c r="C649" s="1"/>
      <c r="D649" s="1"/>
      <c r="E649" s="1"/>
      <c r="F649" s="2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>
      <c r="A650" s="1"/>
      <c r="B650" s="1"/>
      <c r="C650" s="1"/>
      <c r="D650" s="1"/>
      <c r="E650" s="1"/>
      <c r="F650" s="2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>
      <c r="A651" s="1"/>
      <c r="B651" s="1"/>
      <c r="C651" s="1"/>
      <c r="D651" s="1"/>
      <c r="E651" s="1"/>
      <c r="F651" s="2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>
      <c r="A652" s="1"/>
      <c r="B652" s="1"/>
      <c r="C652" s="1"/>
      <c r="D652" s="1"/>
      <c r="E652" s="1"/>
      <c r="F652" s="2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>
      <c r="A653" s="1"/>
      <c r="B653" s="1"/>
      <c r="C653" s="1"/>
      <c r="D653" s="1"/>
      <c r="E653" s="1"/>
      <c r="F653" s="2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>
      <c r="A654" s="1"/>
      <c r="B654" s="1"/>
      <c r="C654" s="1"/>
      <c r="D654" s="1"/>
      <c r="E654" s="1"/>
      <c r="F654" s="2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>
      <c r="A655" s="1"/>
      <c r="B655" s="1"/>
      <c r="C655" s="1"/>
      <c r="D655" s="1"/>
      <c r="E655" s="1"/>
      <c r="F655" s="2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>
      <c r="A656" s="1"/>
      <c r="B656" s="1"/>
      <c r="C656" s="1"/>
      <c r="D656" s="1"/>
      <c r="E656" s="1"/>
      <c r="F656" s="2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>
      <c r="A657" s="1"/>
      <c r="B657" s="1"/>
      <c r="C657" s="1"/>
      <c r="D657" s="1"/>
      <c r="E657" s="1"/>
      <c r="F657" s="2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>
      <c r="A658" s="1"/>
      <c r="B658" s="1"/>
      <c r="C658" s="1"/>
      <c r="D658" s="1"/>
      <c r="E658" s="1"/>
      <c r="F658" s="2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>
      <c r="A659" s="1"/>
      <c r="B659" s="1"/>
      <c r="C659" s="1"/>
      <c r="D659" s="1"/>
      <c r="E659" s="1"/>
      <c r="F659" s="2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>
      <c r="A660" s="1"/>
      <c r="B660" s="1"/>
      <c r="C660" s="1"/>
      <c r="D660" s="1"/>
      <c r="E660" s="1"/>
      <c r="F660" s="2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>
      <c r="A661" s="1"/>
      <c r="B661" s="1"/>
      <c r="C661" s="1"/>
      <c r="D661" s="1"/>
      <c r="E661" s="1"/>
      <c r="F661" s="2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>
      <c r="A662" s="1"/>
      <c r="B662" s="1"/>
      <c r="C662" s="1"/>
      <c r="D662" s="1"/>
      <c r="E662" s="1"/>
      <c r="F662" s="2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>
      <c r="A663" s="1"/>
      <c r="B663" s="1"/>
      <c r="C663" s="1"/>
      <c r="D663" s="1"/>
      <c r="E663" s="1"/>
      <c r="F663" s="2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>
      <c r="A664" s="1"/>
      <c r="B664" s="1"/>
      <c r="C664" s="1"/>
      <c r="D664" s="1"/>
      <c r="E664" s="1"/>
      <c r="F664" s="2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>
      <c r="A665" s="1"/>
      <c r="B665" s="1"/>
      <c r="C665" s="1"/>
      <c r="D665" s="1"/>
      <c r="E665" s="1"/>
      <c r="F665" s="2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>
      <c r="A666" s="1"/>
      <c r="B666" s="1"/>
      <c r="C666" s="1"/>
      <c r="D666" s="1"/>
      <c r="E666" s="1"/>
      <c r="F666" s="2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>
      <c r="A667" s="1"/>
      <c r="B667" s="1"/>
      <c r="C667" s="1"/>
      <c r="D667" s="1"/>
      <c r="E667" s="1"/>
      <c r="F667" s="2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>
      <c r="A668" s="1"/>
      <c r="B668" s="1"/>
      <c r="C668" s="1"/>
      <c r="D668" s="1"/>
      <c r="E668" s="1"/>
      <c r="F668" s="2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>
      <c r="A669" s="1"/>
      <c r="B669" s="1"/>
      <c r="C669" s="1"/>
      <c r="D669" s="1"/>
      <c r="E669" s="1"/>
      <c r="F669" s="2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>
      <c r="A670" s="1"/>
      <c r="B670" s="1"/>
      <c r="C670" s="1"/>
      <c r="D670" s="1"/>
      <c r="E670" s="1"/>
      <c r="F670" s="2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>
      <c r="A671" s="1"/>
      <c r="B671" s="1"/>
      <c r="C671" s="1"/>
      <c r="D671" s="1"/>
      <c r="E671" s="1"/>
      <c r="F671" s="2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>
      <c r="A672" s="1"/>
      <c r="B672" s="1"/>
      <c r="C672" s="1"/>
      <c r="D672" s="1"/>
      <c r="E672" s="1"/>
      <c r="F672" s="2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>
      <c r="A673" s="1"/>
      <c r="B673" s="1"/>
      <c r="C673" s="1"/>
      <c r="D673" s="1"/>
      <c r="E673" s="1"/>
      <c r="F673" s="2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>
      <c r="A674" s="1"/>
      <c r="B674" s="1"/>
      <c r="C674" s="1"/>
      <c r="D674" s="1"/>
      <c r="E674" s="1"/>
      <c r="F674" s="2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>
      <c r="A675" s="1"/>
      <c r="B675" s="1"/>
      <c r="C675" s="1"/>
      <c r="D675" s="1"/>
      <c r="E675" s="1"/>
      <c r="F675" s="2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>
      <c r="A676" s="1"/>
      <c r="B676" s="1"/>
      <c r="C676" s="1"/>
      <c r="D676" s="1"/>
      <c r="E676" s="1"/>
      <c r="F676" s="2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>
      <c r="A677" s="1"/>
      <c r="B677" s="1"/>
      <c r="C677" s="1"/>
      <c r="D677" s="1"/>
      <c r="E677" s="1"/>
      <c r="F677" s="2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>
      <c r="A678" s="1"/>
      <c r="B678" s="1"/>
      <c r="C678" s="1"/>
      <c r="D678" s="1"/>
      <c r="E678" s="1"/>
      <c r="F678" s="2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>
      <c r="A679" s="1"/>
      <c r="B679" s="1"/>
      <c r="C679" s="1"/>
      <c r="D679" s="1"/>
      <c r="E679" s="1"/>
      <c r="F679" s="2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>
      <c r="A680" s="1"/>
      <c r="B680" s="1"/>
      <c r="C680" s="1"/>
      <c r="D680" s="1"/>
      <c r="E680" s="1"/>
      <c r="F680" s="2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>
      <c r="A681" s="1"/>
      <c r="B681" s="1"/>
      <c r="C681" s="1"/>
      <c r="D681" s="1"/>
      <c r="E681" s="1"/>
      <c r="F681" s="2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>
      <c r="A682" s="1"/>
      <c r="B682" s="1"/>
      <c r="C682" s="1"/>
      <c r="D682" s="1"/>
      <c r="E682" s="1"/>
      <c r="F682" s="2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>
      <c r="A683" s="1"/>
      <c r="B683" s="1"/>
      <c r="C683" s="1"/>
      <c r="D683" s="1"/>
      <c r="E683" s="1"/>
      <c r="F683" s="2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>
      <c r="A684" s="1"/>
      <c r="B684" s="1"/>
      <c r="C684" s="1"/>
      <c r="D684" s="1"/>
      <c r="E684" s="1"/>
      <c r="F684" s="2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>
      <c r="A685" s="1"/>
      <c r="B685" s="1"/>
      <c r="C685" s="1"/>
      <c r="D685" s="1"/>
      <c r="E685" s="1"/>
      <c r="F685" s="2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>
      <c r="A686" s="1"/>
      <c r="B686" s="1"/>
      <c r="C686" s="1"/>
      <c r="D686" s="1"/>
      <c r="E686" s="1"/>
      <c r="F686" s="2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>
      <c r="A687" s="1"/>
      <c r="B687" s="1"/>
      <c r="C687" s="1"/>
      <c r="D687" s="1"/>
      <c r="E687" s="1"/>
      <c r="F687" s="2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>
      <c r="A688" s="1"/>
      <c r="B688" s="1"/>
      <c r="C688" s="1"/>
      <c r="D688" s="1"/>
      <c r="E688" s="1"/>
      <c r="F688" s="2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>
      <c r="A689" s="1"/>
      <c r="B689" s="1"/>
      <c r="C689" s="1"/>
      <c r="D689" s="1"/>
      <c r="E689" s="1"/>
      <c r="F689" s="2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>
      <c r="A690" s="1"/>
      <c r="B690" s="1"/>
      <c r="C690" s="1"/>
      <c r="D690" s="1"/>
      <c r="E690" s="1"/>
      <c r="F690" s="2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>
      <c r="A691" s="1"/>
      <c r="B691" s="1"/>
      <c r="C691" s="1"/>
      <c r="D691" s="1"/>
      <c r="E691" s="1"/>
      <c r="F691" s="2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>
      <c r="A692" s="1"/>
      <c r="B692" s="1"/>
      <c r="C692" s="1"/>
      <c r="D692" s="1"/>
      <c r="E692" s="1"/>
      <c r="F692" s="2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>
      <c r="A693" s="1"/>
      <c r="B693" s="1"/>
      <c r="C693" s="1"/>
      <c r="D693" s="1"/>
      <c r="E693" s="1"/>
      <c r="F693" s="2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>
      <c r="A694" s="1"/>
      <c r="B694" s="1"/>
      <c r="C694" s="1"/>
      <c r="D694" s="1"/>
      <c r="E694" s="1"/>
      <c r="F694" s="2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>
      <c r="A695" s="1"/>
      <c r="B695" s="1"/>
      <c r="C695" s="1"/>
      <c r="D695" s="1"/>
      <c r="E695" s="1"/>
      <c r="F695" s="2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>
      <c r="A696" s="1"/>
      <c r="B696" s="1"/>
      <c r="C696" s="1"/>
      <c r="D696" s="1"/>
      <c r="E696" s="1"/>
      <c r="F696" s="2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>
      <c r="A697" s="1"/>
      <c r="B697" s="1"/>
      <c r="C697" s="1"/>
      <c r="D697" s="1"/>
      <c r="E697" s="1"/>
      <c r="F697" s="2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>
      <c r="A698" s="1"/>
      <c r="B698" s="1"/>
      <c r="C698" s="1"/>
      <c r="D698" s="1"/>
      <c r="E698" s="1"/>
      <c r="F698" s="2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>
      <c r="A699" s="1"/>
      <c r="B699" s="1"/>
      <c r="C699" s="1"/>
      <c r="D699" s="1"/>
      <c r="E699" s="1"/>
      <c r="F699" s="2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>
      <c r="A700" s="1"/>
      <c r="B700" s="1"/>
      <c r="C700" s="1"/>
      <c r="D700" s="1"/>
      <c r="E700" s="1"/>
      <c r="F700" s="2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>
      <c r="A701" s="1"/>
      <c r="B701" s="1"/>
      <c r="C701" s="1"/>
      <c r="D701" s="1"/>
      <c r="E701" s="1"/>
      <c r="F701" s="2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>
      <c r="A702" s="1"/>
      <c r="B702" s="1"/>
      <c r="C702" s="1"/>
      <c r="D702" s="1"/>
      <c r="E702" s="1"/>
      <c r="F702" s="2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>
      <c r="A703" s="1"/>
      <c r="B703" s="1"/>
      <c r="C703" s="1"/>
      <c r="D703" s="1"/>
      <c r="E703" s="1"/>
      <c r="F703" s="2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>
      <c r="A704" s="1"/>
      <c r="B704" s="1"/>
      <c r="C704" s="1"/>
      <c r="D704" s="1"/>
      <c r="E704" s="1"/>
      <c r="F704" s="2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>
      <c r="A705" s="1"/>
      <c r="B705" s="1"/>
      <c r="C705" s="1"/>
      <c r="D705" s="1"/>
      <c r="E705" s="1"/>
      <c r="F705" s="2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>
      <c r="A706" s="1"/>
      <c r="B706" s="1"/>
      <c r="C706" s="1"/>
      <c r="D706" s="1"/>
      <c r="E706" s="1"/>
      <c r="F706" s="2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>
      <c r="A707" s="1"/>
      <c r="B707" s="1"/>
      <c r="C707" s="1"/>
      <c r="D707" s="1"/>
      <c r="E707" s="1"/>
      <c r="F707" s="2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>
      <c r="A708" s="1"/>
      <c r="B708" s="1"/>
      <c r="C708" s="1"/>
      <c r="D708" s="1"/>
      <c r="E708" s="1"/>
      <c r="F708" s="2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>
      <c r="A709" s="1"/>
      <c r="B709" s="1"/>
      <c r="C709" s="1"/>
      <c r="D709" s="1"/>
      <c r="E709" s="1"/>
      <c r="F709" s="2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>
      <c r="A710" s="1"/>
      <c r="B710" s="1"/>
      <c r="C710" s="1"/>
      <c r="D710" s="1"/>
      <c r="E710" s="1"/>
      <c r="F710" s="2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>
      <c r="A711" s="1"/>
      <c r="B711" s="1"/>
      <c r="C711" s="1"/>
      <c r="D711" s="1"/>
      <c r="E711" s="1"/>
      <c r="F711" s="2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>
      <c r="A712" s="1"/>
      <c r="B712" s="1"/>
      <c r="C712" s="1"/>
      <c r="D712" s="1"/>
      <c r="E712" s="1"/>
      <c r="F712" s="2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>
      <c r="A713" s="1"/>
      <c r="B713" s="1"/>
      <c r="C713" s="1"/>
      <c r="D713" s="1"/>
      <c r="E713" s="1"/>
      <c r="F713" s="2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>
      <c r="A714" s="1"/>
      <c r="B714" s="1"/>
      <c r="C714" s="1"/>
      <c r="D714" s="1"/>
      <c r="E714" s="1"/>
      <c r="F714" s="2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1"/>
      <c r="B715" s="1"/>
      <c r="C715" s="1"/>
      <c r="D715" s="1"/>
      <c r="E715" s="1"/>
      <c r="F715" s="2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>
      <c r="A716" s="1"/>
      <c r="B716" s="1"/>
      <c r="C716" s="1"/>
      <c r="D716" s="1"/>
      <c r="E716" s="1"/>
      <c r="F716" s="2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>
      <c r="A717" s="1"/>
      <c r="B717" s="1"/>
      <c r="C717" s="1"/>
      <c r="D717" s="1"/>
      <c r="E717" s="1"/>
      <c r="F717" s="2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>
      <c r="A718" s="1"/>
      <c r="B718" s="1"/>
      <c r="C718" s="1"/>
      <c r="D718" s="1"/>
      <c r="E718" s="1"/>
      <c r="F718" s="2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>
      <c r="A719" s="1"/>
      <c r="B719" s="1"/>
      <c r="C719" s="1"/>
      <c r="D719" s="1"/>
      <c r="E719" s="1"/>
      <c r="F719" s="2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>
      <c r="A720" s="1"/>
      <c r="B720" s="1"/>
      <c r="C720" s="1"/>
      <c r="D720" s="1"/>
      <c r="E720" s="1"/>
      <c r="F720" s="2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>
      <c r="A721" s="1"/>
      <c r="B721" s="1"/>
      <c r="C721" s="1"/>
      <c r="D721" s="1"/>
      <c r="E721" s="1"/>
      <c r="F721" s="2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>
      <c r="A722" s="1"/>
      <c r="B722" s="1"/>
      <c r="C722" s="1"/>
      <c r="D722" s="1"/>
      <c r="E722" s="1"/>
      <c r="F722" s="2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>
      <c r="A723" s="1"/>
      <c r="B723" s="1"/>
      <c r="C723" s="1"/>
      <c r="D723" s="1"/>
      <c r="E723" s="1"/>
      <c r="F723" s="2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>
      <c r="A724" s="1"/>
      <c r="B724" s="1"/>
      <c r="C724" s="1"/>
      <c r="D724" s="1"/>
      <c r="E724" s="1"/>
      <c r="F724" s="2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>
      <c r="A725" s="1"/>
      <c r="B725" s="1"/>
      <c r="C725" s="1"/>
      <c r="D725" s="1"/>
      <c r="E725" s="1"/>
      <c r="F725" s="2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>
      <c r="A726" s="1"/>
      <c r="B726" s="1"/>
      <c r="C726" s="1"/>
      <c r="D726" s="1"/>
      <c r="E726" s="1"/>
      <c r="F726" s="2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>
      <c r="A727" s="1"/>
      <c r="B727" s="1"/>
      <c r="C727" s="1"/>
      <c r="D727" s="1"/>
      <c r="E727" s="1"/>
      <c r="F727" s="2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>
      <c r="A728" s="1"/>
      <c r="B728" s="1"/>
      <c r="C728" s="1"/>
      <c r="D728" s="1"/>
      <c r="E728" s="1"/>
      <c r="F728" s="2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>
      <c r="A729" s="1"/>
      <c r="B729" s="1"/>
      <c r="C729" s="1"/>
      <c r="D729" s="1"/>
      <c r="E729" s="1"/>
      <c r="F729" s="2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>
      <c r="A730" s="1"/>
      <c r="B730" s="1"/>
      <c r="C730" s="1"/>
      <c r="D730" s="1"/>
      <c r="E730" s="1"/>
      <c r="F730" s="2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>
      <c r="A731" s="1"/>
      <c r="B731" s="1"/>
      <c r="C731" s="1"/>
      <c r="D731" s="1"/>
      <c r="E731" s="1"/>
      <c r="F731" s="2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>
      <c r="A732" s="1"/>
      <c r="B732" s="1"/>
      <c r="C732" s="1"/>
      <c r="D732" s="1"/>
      <c r="E732" s="1"/>
      <c r="F732" s="2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>
      <c r="A733" s="1"/>
      <c r="B733" s="1"/>
      <c r="C733" s="1"/>
      <c r="D733" s="1"/>
      <c r="E733" s="1"/>
      <c r="F733" s="2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>
      <c r="A734" s="1"/>
      <c r="B734" s="1"/>
      <c r="C734" s="1"/>
      <c r="D734" s="1"/>
      <c r="E734" s="1"/>
      <c r="F734" s="2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>
      <c r="A735" s="1"/>
      <c r="B735" s="1"/>
      <c r="C735" s="1"/>
      <c r="D735" s="1"/>
      <c r="E735" s="1"/>
      <c r="F735" s="2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>
      <c r="A736" s="1"/>
      <c r="B736" s="1"/>
      <c r="C736" s="1"/>
      <c r="D736" s="1"/>
      <c r="E736" s="1"/>
      <c r="F736" s="2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>
      <c r="A737" s="1"/>
      <c r="B737" s="1"/>
      <c r="C737" s="1"/>
      <c r="D737" s="1"/>
      <c r="E737" s="1"/>
      <c r="F737" s="2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>
      <c r="A738" s="1"/>
      <c r="B738" s="1"/>
      <c r="C738" s="1"/>
      <c r="D738" s="1"/>
      <c r="E738" s="1"/>
      <c r="F738" s="2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>
      <c r="A739" s="1"/>
      <c r="B739" s="1"/>
      <c r="C739" s="1"/>
      <c r="D739" s="1"/>
      <c r="E739" s="1"/>
      <c r="F739" s="2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>
      <c r="A740" s="1"/>
      <c r="B740" s="1"/>
      <c r="C740" s="1"/>
      <c r="D740" s="1"/>
      <c r="E740" s="1"/>
      <c r="F740" s="2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>
      <c r="A741" s="1"/>
      <c r="B741" s="1"/>
      <c r="C741" s="1"/>
      <c r="D741" s="1"/>
      <c r="E741" s="1"/>
      <c r="F741" s="2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>
      <c r="A742" s="1"/>
      <c r="B742" s="1"/>
      <c r="C742" s="1"/>
      <c r="D742" s="1"/>
      <c r="E742" s="1"/>
      <c r="F742" s="2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>
      <c r="A743" s="1"/>
      <c r="B743" s="1"/>
      <c r="C743" s="1"/>
      <c r="D743" s="1"/>
      <c r="E743" s="1"/>
      <c r="F743" s="2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>
      <c r="A744" s="1"/>
      <c r="B744" s="1"/>
      <c r="C744" s="1"/>
      <c r="D744" s="1"/>
      <c r="E744" s="1"/>
      <c r="F744" s="2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>
      <c r="A745" s="1"/>
      <c r="B745" s="1"/>
      <c r="C745" s="1"/>
      <c r="D745" s="1"/>
      <c r="E745" s="1"/>
      <c r="F745" s="2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>
      <c r="A746" s="1"/>
      <c r="B746" s="1"/>
      <c r="C746" s="1"/>
      <c r="D746" s="1"/>
      <c r="E746" s="1"/>
      <c r="F746" s="2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>
      <c r="A747" s="1"/>
      <c r="B747" s="1"/>
      <c r="C747" s="1"/>
      <c r="D747" s="1"/>
      <c r="E747" s="1"/>
      <c r="F747" s="2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>
      <c r="A748" s="1"/>
      <c r="B748" s="1"/>
      <c r="C748" s="1"/>
      <c r="D748" s="1"/>
      <c r="E748" s="1"/>
      <c r="F748" s="2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>
      <c r="A749" s="1"/>
      <c r="B749" s="1"/>
      <c r="C749" s="1"/>
      <c r="D749" s="1"/>
      <c r="E749" s="1"/>
      <c r="F749" s="2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>
      <c r="A750" s="1"/>
      <c r="B750" s="1"/>
      <c r="C750" s="1"/>
      <c r="D750" s="1"/>
      <c r="E750" s="1"/>
      <c r="F750" s="2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>
      <c r="A751" s="1"/>
      <c r="B751" s="1"/>
      <c r="C751" s="1"/>
      <c r="D751" s="1"/>
      <c r="E751" s="1"/>
      <c r="F751" s="2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>
      <c r="A752" s="1"/>
      <c r="B752" s="1"/>
      <c r="C752" s="1"/>
      <c r="D752" s="1"/>
      <c r="E752" s="1"/>
      <c r="F752" s="2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>
      <c r="A753" s="1"/>
      <c r="B753" s="1"/>
      <c r="C753" s="1"/>
      <c r="D753" s="1"/>
      <c r="E753" s="1"/>
      <c r="F753" s="2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>
      <c r="A754" s="1"/>
      <c r="B754" s="1"/>
      <c r="C754" s="1"/>
      <c r="D754" s="1"/>
      <c r="E754" s="1"/>
      <c r="F754" s="2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>
      <c r="A755" s="1"/>
      <c r="B755" s="1"/>
      <c r="C755" s="1"/>
      <c r="D755" s="1"/>
      <c r="E755" s="1"/>
      <c r="F755" s="2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>
      <c r="A756" s="1"/>
      <c r="B756" s="1"/>
      <c r="C756" s="1"/>
      <c r="D756" s="1"/>
      <c r="E756" s="1"/>
      <c r="F756" s="2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>
      <c r="A757" s="1"/>
      <c r="B757" s="1"/>
      <c r="C757" s="1"/>
      <c r="D757" s="1"/>
      <c r="E757" s="1"/>
      <c r="F757" s="2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>
      <c r="A758" s="1"/>
      <c r="B758" s="1"/>
      <c r="C758" s="1"/>
      <c r="D758" s="1"/>
      <c r="E758" s="1"/>
      <c r="F758" s="2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>
      <c r="A759" s="1"/>
      <c r="B759" s="1"/>
      <c r="C759" s="1"/>
      <c r="D759" s="1"/>
      <c r="E759" s="1"/>
      <c r="F759" s="2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>
      <c r="A760" s="1"/>
      <c r="B760" s="1"/>
      <c r="C760" s="1"/>
      <c r="D760" s="1"/>
      <c r="E760" s="1"/>
      <c r="F760" s="2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>
      <c r="A761" s="1"/>
      <c r="B761" s="1"/>
      <c r="C761" s="1"/>
      <c r="D761" s="1"/>
      <c r="E761" s="1"/>
      <c r="F761" s="2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>
      <c r="A762" s="1"/>
      <c r="B762" s="1"/>
      <c r="C762" s="1"/>
      <c r="D762" s="1"/>
      <c r="E762" s="1"/>
      <c r="F762" s="2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>
      <c r="A763" s="1"/>
      <c r="B763" s="1"/>
      <c r="C763" s="1"/>
      <c r="D763" s="1"/>
      <c r="E763" s="1"/>
      <c r="F763" s="2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>
      <c r="A764" s="1"/>
      <c r="B764" s="1"/>
      <c r="C764" s="1"/>
      <c r="D764" s="1"/>
      <c r="E764" s="1"/>
      <c r="F764" s="2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>
      <c r="A765" s="1"/>
      <c r="B765" s="1"/>
      <c r="C765" s="1"/>
      <c r="D765" s="1"/>
      <c r="E765" s="1"/>
      <c r="F765" s="2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>
      <c r="A766" s="1"/>
      <c r="B766" s="1"/>
      <c r="C766" s="1"/>
      <c r="D766" s="1"/>
      <c r="E766" s="1"/>
      <c r="F766" s="2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>
      <c r="A767" s="1"/>
      <c r="B767" s="1"/>
      <c r="C767" s="1"/>
      <c r="D767" s="1"/>
      <c r="E767" s="1"/>
      <c r="F767" s="2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>
      <c r="A768" s="1"/>
      <c r="B768" s="1"/>
      <c r="C768" s="1"/>
      <c r="D768" s="1"/>
      <c r="E768" s="1"/>
      <c r="F768" s="2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>
      <c r="A769" s="1"/>
      <c r="B769" s="1"/>
      <c r="C769" s="1"/>
      <c r="D769" s="1"/>
      <c r="E769" s="1"/>
      <c r="F769" s="2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>
      <c r="A770" s="1"/>
      <c r="B770" s="1"/>
      <c r="C770" s="1"/>
      <c r="D770" s="1"/>
      <c r="E770" s="1"/>
      <c r="F770" s="2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>
      <c r="A771" s="1"/>
      <c r="B771" s="1"/>
      <c r="C771" s="1"/>
      <c r="D771" s="1"/>
      <c r="E771" s="1"/>
      <c r="F771" s="2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>
      <c r="A772" s="1"/>
      <c r="B772" s="1"/>
      <c r="C772" s="1"/>
      <c r="D772" s="1"/>
      <c r="E772" s="1"/>
      <c r="F772" s="2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>
      <c r="A773" s="1"/>
      <c r="B773" s="1"/>
      <c r="C773" s="1"/>
      <c r="D773" s="1"/>
      <c r="E773" s="1"/>
      <c r="F773" s="2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>
      <c r="A774" s="1"/>
      <c r="B774" s="1"/>
      <c r="C774" s="1"/>
      <c r="D774" s="1"/>
      <c r="E774" s="1"/>
      <c r="F774" s="2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>
      <c r="A775" s="1"/>
      <c r="B775" s="1"/>
      <c r="C775" s="1"/>
      <c r="D775" s="1"/>
      <c r="E775" s="1"/>
      <c r="F775" s="2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>
      <c r="A776" s="1"/>
      <c r="B776" s="1"/>
      <c r="C776" s="1"/>
      <c r="D776" s="1"/>
      <c r="E776" s="1"/>
      <c r="F776" s="2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>
      <c r="A777" s="1"/>
      <c r="B777" s="1"/>
      <c r="C777" s="1"/>
      <c r="D777" s="1"/>
      <c r="E777" s="1"/>
      <c r="F777" s="2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>
      <c r="A778" s="1"/>
      <c r="B778" s="1"/>
      <c r="C778" s="1"/>
      <c r="D778" s="1"/>
      <c r="E778" s="1"/>
      <c r="F778" s="2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>
      <c r="A779" s="1"/>
      <c r="B779" s="1"/>
      <c r="C779" s="1"/>
      <c r="D779" s="1"/>
      <c r="E779" s="1"/>
      <c r="F779" s="2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>
      <c r="A780" s="1"/>
      <c r="B780" s="1"/>
      <c r="C780" s="1"/>
      <c r="D780" s="1"/>
      <c r="E780" s="1"/>
      <c r="F780" s="2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>
      <c r="A781" s="1"/>
      <c r="B781" s="1"/>
      <c r="C781" s="1"/>
      <c r="D781" s="1"/>
      <c r="E781" s="1"/>
      <c r="F781" s="2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>
      <c r="A782" s="1"/>
      <c r="B782" s="1"/>
      <c r="C782" s="1"/>
      <c r="D782" s="1"/>
      <c r="E782" s="1"/>
      <c r="F782" s="2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>
      <c r="A783" s="1"/>
      <c r="B783" s="1"/>
      <c r="C783" s="1"/>
      <c r="D783" s="1"/>
      <c r="E783" s="1"/>
      <c r="F783" s="2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>
      <c r="A784" s="1"/>
      <c r="B784" s="1"/>
      <c r="C784" s="1"/>
      <c r="D784" s="1"/>
      <c r="E784" s="1"/>
      <c r="F784" s="2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>
      <c r="A785" s="1"/>
      <c r="B785" s="1"/>
      <c r="C785" s="1"/>
      <c r="D785" s="1"/>
      <c r="E785" s="1"/>
      <c r="F785" s="2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>
      <c r="A786" s="1"/>
      <c r="B786" s="1"/>
      <c r="C786" s="1"/>
      <c r="D786" s="1"/>
      <c r="E786" s="1"/>
      <c r="F786" s="2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>
      <c r="A787" s="1"/>
      <c r="B787" s="1"/>
      <c r="C787" s="1"/>
      <c r="D787" s="1"/>
      <c r="E787" s="1"/>
      <c r="F787" s="2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>
      <c r="A788" s="1"/>
      <c r="B788" s="1"/>
      <c r="C788" s="1"/>
      <c r="D788" s="1"/>
      <c r="E788" s="1"/>
      <c r="F788" s="2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>
      <c r="A789" s="1"/>
      <c r="B789" s="1"/>
      <c r="C789" s="1"/>
      <c r="D789" s="1"/>
      <c r="E789" s="1"/>
      <c r="F789" s="2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>
      <c r="A790" s="1"/>
      <c r="B790" s="1"/>
      <c r="C790" s="1"/>
      <c r="D790" s="1"/>
      <c r="E790" s="1"/>
      <c r="F790" s="2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>
      <c r="A791" s="1"/>
      <c r="B791" s="1"/>
      <c r="C791" s="1"/>
      <c r="D791" s="1"/>
      <c r="E791" s="1"/>
      <c r="F791" s="2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>
      <c r="A792" s="1"/>
      <c r="B792" s="1"/>
      <c r="C792" s="1"/>
      <c r="D792" s="1"/>
      <c r="E792" s="1"/>
      <c r="F792" s="2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>
      <c r="A793" s="1"/>
      <c r="B793" s="1"/>
      <c r="C793" s="1"/>
      <c r="D793" s="1"/>
      <c r="E793" s="1"/>
      <c r="F793" s="2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1"/>
      <c r="B794" s="1"/>
      <c r="C794" s="1"/>
      <c r="D794" s="1"/>
      <c r="E794" s="1"/>
      <c r="F794" s="2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>
      <c r="A795" s="1"/>
      <c r="B795" s="1"/>
      <c r="C795" s="1"/>
      <c r="D795" s="1"/>
      <c r="E795" s="1"/>
      <c r="F795" s="2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>
      <c r="A796" s="1"/>
      <c r="B796" s="1"/>
      <c r="C796" s="1"/>
      <c r="D796" s="1"/>
      <c r="E796" s="1"/>
      <c r="F796" s="2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>
      <c r="A797" s="1"/>
      <c r="B797" s="1"/>
      <c r="C797" s="1"/>
      <c r="D797" s="1"/>
      <c r="E797" s="1"/>
      <c r="F797" s="2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>
      <c r="A798" s="1"/>
      <c r="B798" s="1"/>
      <c r="C798" s="1"/>
      <c r="D798" s="1"/>
      <c r="E798" s="1"/>
      <c r="F798" s="2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>
      <c r="A799" s="1"/>
      <c r="B799" s="1"/>
      <c r="C799" s="1"/>
      <c r="D799" s="1"/>
      <c r="E799" s="1"/>
      <c r="F799" s="2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>
      <c r="A800" s="1"/>
      <c r="B800" s="1"/>
      <c r="C800" s="1"/>
      <c r="D800" s="1"/>
      <c r="E800" s="1"/>
      <c r="F800" s="2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>
      <c r="A801" s="1"/>
      <c r="B801" s="1"/>
      <c r="C801" s="1"/>
      <c r="D801" s="1"/>
      <c r="E801" s="1"/>
      <c r="F801" s="2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>
      <c r="A802" s="1"/>
      <c r="B802" s="1"/>
      <c r="C802" s="1"/>
      <c r="D802" s="1"/>
      <c r="E802" s="1"/>
      <c r="F802" s="2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>
      <c r="A803" s="1"/>
      <c r="B803" s="1"/>
      <c r="C803" s="1"/>
      <c r="D803" s="1"/>
      <c r="E803" s="1"/>
      <c r="F803" s="2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>
      <c r="A804" s="1"/>
      <c r="B804" s="1"/>
      <c r="C804" s="1"/>
      <c r="D804" s="1"/>
      <c r="E804" s="1"/>
      <c r="F804" s="2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>
      <c r="A805" s="1"/>
      <c r="B805" s="1"/>
      <c r="C805" s="1"/>
      <c r="D805" s="1"/>
      <c r="E805" s="1"/>
      <c r="F805" s="2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>
      <c r="A806" s="1"/>
      <c r="B806" s="1"/>
      <c r="C806" s="1"/>
      <c r="D806" s="1"/>
      <c r="E806" s="1"/>
      <c r="F806" s="2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>
      <c r="A807" s="1"/>
      <c r="B807" s="1"/>
      <c r="C807" s="1"/>
      <c r="D807" s="1"/>
      <c r="E807" s="1"/>
      <c r="F807" s="2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>
      <c r="A808" s="1"/>
      <c r="B808" s="1"/>
      <c r="C808" s="1"/>
      <c r="D808" s="1"/>
      <c r="E808" s="1"/>
      <c r="F808" s="2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>
      <c r="A809" s="1"/>
      <c r="B809" s="1"/>
      <c r="C809" s="1"/>
      <c r="D809" s="1"/>
      <c r="E809" s="1"/>
      <c r="F809" s="2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>
      <c r="A810" s="1"/>
      <c r="B810" s="1"/>
      <c r="C810" s="1"/>
      <c r="D810" s="1"/>
      <c r="E810" s="1"/>
      <c r="F810" s="2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>
      <c r="A811" s="1"/>
      <c r="B811" s="1"/>
      <c r="C811" s="1"/>
      <c r="D811" s="1"/>
      <c r="E811" s="1"/>
      <c r="F811" s="2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>
      <c r="A812" s="1"/>
      <c r="B812" s="1"/>
      <c r="C812" s="1"/>
      <c r="D812" s="1"/>
      <c r="E812" s="1"/>
      <c r="F812" s="2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>
      <c r="A813" s="1"/>
      <c r="B813" s="1"/>
      <c r="C813" s="1"/>
      <c r="D813" s="1"/>
      <c r="E813" s="1"/>
      <c r="F813" s="2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>
      <c r="A814" s="1"/>
      <c r="B814" s="1"/>
      <c r="C814" s="1"/>
      <c r="D814" s="1"/>
      <c r="E814" s="1"/>
      <c r="F814" s="2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>
      <c r="A815" s="1"/>
      <c r="B815" s="1"/>
      <c r="C815" s="1"/>
      <c r="D815" s="1"/>
      <c r="E815" s="1"/>
      <c r="F815" s="2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>
      <c r="A816" s="1"/>
      <c r="B816" s="1"/>
      <c r="C816" s="1"/>
      <c r="D816" s="1"/>
      <c r="E816" s="1"/>
      <c r="F816" s="2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>
      <c r="A817" s="1"/>
      <c r="B817" s="1"/>
      <c r="C817" s="1"/>
      <c r="D817" s="1"/>
      <c r="E817" s="1"/>
      <c r="F817" s="2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>
      <c r="A818" s="1"/>
      <c r="B818" s="1"/>
      <c r="C818" s="1"/>
      <c r="D818" s="1"/>
      <c r="E818" s="1"/>
      <c r="F818" s="2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>
      <c r="A819" s="1"/>
      <c r="B819" s="1"/>
      <c r="C819" s="1"/>
      <c r="D819" s="1"/>
      <c r="E819" s="1"/>
      <c r="F819" s="2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>
      <c r="A820" s="1"/>
      <c r="B820" s="1"/>
      <c r="C820" s="1"/>
      <c r="D820" s="1"/>
      <c r="E820" s="1"/>
      <c r="F820" s="2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>
      <c r="A821" s="1"/>
      <c r="B821" s="1"/>
      <c r="C821" s="1"/>
      <c r="D821" s="1"/>
      <c r="E821" s="1"/>
      <c r="F821" s="2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>
      <c r="A822" s="1"/>
      <c r="B822" s="1"/>
      <c r="C822" s="1"/>
      <c r="D822" s="1"/>
      <c r="E822" s="1"/>
      <c r="F822" s="2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>
      <c r="A823" s="1"/>
      <c r="B823" s="1"/>
      <c r="C823" s="1"/>
      <c r="D823" s="1"/>
      <c r="E823" s="1"/>
      <c r="F823" s="2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>
      <c r="A824" s="1"/>
      <c r="B824" s="1"/>
      <c r="C824" s="1"/>
      <c r="D824" s="1"/>
      <c r="E824" s="1"/>
      <c r="F824" s="2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>
      <c r="A825" s="1"/>
      <c r="B825" s="1"/>
      <c r="C825" s="1"/>
      <c r="D825" s="1"/>
      <c r="E825" s="1"/>
      <c r="F825" s="2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>
      <c r="A826" s="1"/>
      <c r="B826" s="1"/>
      <c r="C826" s="1"/>
      <c r="D826" s="1"/>
      <c r="E826" s="1"/>
      <c r="F826" s="2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>
      <c r="A827" s="1"/>
      <c r="B827" s="1"/>
      <c r="C827" s="1"/>
      <c r="D827" s="1"/>
      <c r="E827" s="1"/>
      <c r="F827" s="2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>
      <c r="A828" s="1"/>
      <c r="B828" s="1"/>
      <c r="C828" s="1"/>
      <c r="D828" s="1"/>
      <c r="E828" s="1"/>
      <c r="F828" s="2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>
      <c r="A829" s="1"/>
      <c r="B829" s="1"/>
      <c r="C829" s="1"/>
      <c r="D829" s="1"/>
      <c r="E829" s="1"/>
      <c r="F829" s="2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>
      <c r="A830" s="1"/>
      <c r="B830" s="1"/>
      <c r="C830" s="1"/>
      <c r="D830" s="1"/>
      <c r="E830" s="1"/>
      <c r="F830" s="2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>
      <c r="A831" s="1"/>
      <c r="B831" s="1"/>
      <c r="C831" s="1"/>
      <c r="D831" s="1"/>
      <c r="E831" s="1"/>
      <c r="F831" s="2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>
      <c r="A832" s="1"/>
      <c r="B832" s="1"/>
      <c r="C832" s="1"/>
      <c r="D832" s="1"/>
      <c r="E832" s="1"/>
      <c r="F832" s="2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>
      <c r="A833" s="1"/>
      <c r="B833" s="1"/>
      <c r="C833" s="1"/>
      <c r="D833" s="1"/>
      <c r="E833" s="1"/>
      <c r="F833" s="2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>
      <c r="A834" s="1"/>
      <c r="B834" s="1"/>
      <c r="C834" s="1"/>
      <c r="D834" s="1"/>
      <c r="E834" s="1"/>
      <c r="F834" s="2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>
      <c r="A835" s="1"/>
      <c r="B835" s="1"/>
      <c r="C835" s="1"/>
      <c r="D835" s="1"/>
      <c r="E835" s="1"/>
      <c r="F835" s="2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>
      <c r="A836" s="1"/>
      <c r="B836" s="1"/>
      <c r="C836" s="1"/>
      <c r="D836" s="1"/>
      <c r="E836" s="1"/>
      <c r="F836" s="2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>
      <c r="A837" s="1"/>
      <c r="B837" s="1"/>
      <c r="C837" s="1"/>
      <c r="D837" s="1"/>
      <c r="E837" s="1"/>
      <c r="F837" s="2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>
      <c r="A838" s="1"/>
      <c r="B838" s="1"/>
      <c r="C838" s="1"/>
      <c r="D838" s="1"/>
      <c r="E838" s="1"/>
      <c r="F838" s="2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>
      <c r="A839" s="1"/>
      <c r="B839" s="1"/>
      <c r="C839" s="1"/>
      <c r="D839" s="1"/>
      <c r="E839" s="1"/>
      <c r="F839" s="2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>
      <c r="A840" s="1"/>
      <c r="B840" s="1"/>
      <c r="C840" s="1"/>
      <c r="D840" s="1"/>
      <c r="E840" s="1"/>
      <c r="F840" s="2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>
      <c r="A841" s="1"/>
      <c r="B841" s="1"/>
      <c r="C841" s="1"/>
      <c r="D841" s="1"/>
      <c r="E841" s="1"/>
      <c r="F841" s="2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>
      <c r="A842" s="1"/>
      <c r="B842" s="1"/>
      <c r="C842" s="1"/>
      <c r="D842" s="1"/>
      <c r="E842" s="1"/>
      <c r="F842" s="2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>
      <c r="A843" s="1"/>
      <c r="B843" s="1"/>
      <c r="C843" s="1"/>
      <c r="D843" s="1"/>
      <c r="E843" s="1"/>
      <c r="F843" s="2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>
      <c r="A844" s="1"/>
      <c r="B844" s="1"/>
      <c r="C844" s="1"/>
      <c r="D844" s="1"/>
      <c r="E844" s="1"/>
      <c r="F844" s="2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>
      <c r="A845" s="1"/>
      <c r="B845" s="1"/>
      <c r="C845" s="1"/>
      <c r="D845" s="1"/>
      <c r="E845" s="1"/>
      <c r="F845" s="2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>
      <c r="A846" s="1"/>
      <c r="B846" s="1"/>
      <c r="C846" s="1"/>
      <c r="D846" s="1"/>
      <c r="E846" s="1"/>
      <c r="F846" s="2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>
      <c r="A847" s="1"/>
      <c r="B847" s="1"/>
      <c r="C847" s="1"/>
      <c r="D847" s="1"/>
      <c r="E847" s="1"/>
      <c r="F847" s="2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>
      <c r="A848" s="1"/>
      <c r="B848" s="1"/>
      <c r="C848" s="1"/>
      <c r="D848" s="1"/>
      <c r="E848" s="1"/>
      <c r="F848" s="2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>
      <c r="A849" s="1"/>
      <c r="B849" s="1"/>
      <c r="C849" s="1"/>
      <c r="D849" s="1"/>
      <c r="E849" s="1"/>
      <c r="F849" s="2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>
      <c r="A850" s="1"/>
      <c r="B850" s="1"/>
      <c r="C850" s="1"/>
      <c r="D850" s="1"/>
      <c r="E850" s="1"/>
      <c r="F850" s="2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>
      <c r="A851" s="1"/>
      <c r="B851" s="1"/>
      <c r="C851" s="1"/>
      <c r="D851" s="1"/>
      <c r="E851" s="1"/>
      <c r="F851" s="2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>
      <c r="A852" s="1"/>
      <c r="B852" s="1"/>
      <c r="C852" s="1"/>
      <c r="D852" s="1"/>
      <c r="E852" s="1"/>
      <c r="F852" s="2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>
      <c r="A853" s="1"/>
      <c r="B853" s="1"/>
      <c r="C853" s="1"/>
      <c r="D853" s="1"/>
      <c r="E853" s="1"/>
      <c r="F853" s="2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>
      <c r="A854" s="1"/>
      <c r="B854" s="1"/>
      <c r="C854" s="1"/>
      <c r="D854" s="1"/>
      <c r="E854" s="1"/>
      <c r="F854" s="2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>
      <c r="A855" s="1"/>
      <c r="B855" s="1"/>
      <c r="C855" s="1"/>
      <c r="D855" s="1"/>
      <c r="E855" s="1"/>
      <c r="F855" s="2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>
      <c r="A856" s="1"/>
      <c r="B856" s="1"/>
      <c r="C856" s="1"/>
      <c r="D856" s="1"/>
      <c r="E856" s="1"/>
      <c r="F856" s="2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>
      <c r="A857" s="1"/>
      <c r="B857" s="1"/>
      <c r="C857" s="1"/>
      <c r="D857" s="1"/>
      <c r="E857" s="1"/>
      <c r="F857" s="2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>
      <c r="A858" s="1"/>
      <c r="B858" s="1"/>
      <c r="C858" s="1"/>
      <c r="D858" s="1"/>
      <c r="E858" s="1"/>
      <c r="F858" s="2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>
      <c r="A859" s="1"/>
      <c r="B859" s="1"/>
      <c r="C859" s="1"/>
      <c r="D859" s="1"/>
      <c r="E859" s="1"/>
      <c r="F859" s="2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>
      <c r="A860" s="1"/>
      <c r="B860" s="1"/>
      <c r="C860" s="1"/>
      <c r="D860" s="1"/>
      <c r="E860" s="1"/>
      <c r="F860" s="2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>
      <c r="A861" s="1"/>
      <c r="B861" s="1"/>
      <c r="C861" s="1"/>
      <c r="D861" s="1"/>
      <c r="E861" s="1"/>
      <c r="F861" s="2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>
      <c r="A862" s="1"/>
      <c r="B862" s="1"/>
      <c r="C862" s="1"/>
      <c r="D862" s="1"/>
      <c r="E862" s="1"/>
      <c r="F862" s="2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>
      <c r="A863" s="1"/>
      <c r="B863" s="1"/>
      <c r="C863" s="1"/>
      <c r="D863" s="1"/>
      <c r="E863" s="1"/>
      <c r="F863" s="2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>
      <c r="A864" s="1"/>
      <c r="B864" s="1"/>
      <c r="C864" s="1"/>
      <c r="D864" s="1"/>
      <c r="E864" s="1"/>
      <c r="F864" s="2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>
      <c r="A865" s="1"/>
      <c r="B865" s="1"/>
      <c r="C865" s="1"/>
      <c r="D865" s="1"/>
      <c r="E865" s="1"/>
      <c r="F865" s="2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>
      <c r="A866" s="1"/>
      <c r="B866" s="1"/>
      <c r="C866" s="1"/>
      <c r="D866" s="1"/>
      <c r="E866" s="1"/>
      <c r="F866" s="2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>
      <c r="A867" s="1"/>
      <c r="B867" s="1"/>
      <c r="C867" s="1"/>
      <c r="D867" s="1"/>
      <c r="E867" s="1"/>
      <c r="F867" s="2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>
      <c r="A868" s="1"/>
      <c r="B868" s="1"/>
      <c r="C868" s="1"/>
      <c r="D868" s="1"/>
      <c r="E868" s="1"/>
      <c r="F868" s="2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>
      <c r="A869" s="1"/>
      <c r="B869" s="1"/>
      <c r="C869" s="1"/>
      <c r="D869" s="1"/>
      <c r="E869" s="1"/>
      <c r="F869" s="2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>
      <c r="A870" s="1"/>
      <c r="B870" s="1"/>
      <c r="C870" s="1"/>
      <c r="D870" s="1"/>
      <c r="E870" s="1"/>
      <c r="F870" s="2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>
      <c r="A871" s="1"/>
      <c r="B871" s="1"/>
      <c r="C871" s="1"/>
      <c r="D871" s="1"/>
      <c r="E871" s="1"/>
      <c r="F871" s="2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>
      <c r="A872" s="1"/>
      <c r="B872" s="1"/>
      <c r="C872" s="1"/>
      <c r="D872" s="1"/>
      <c r="E872" s="1"/>
      <c r="F872" s="2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1"/>
      <c r="B873" s="1"/>
      <c r="C873" s="1"/>
      <c r="D873" s="1"/>
      <c r="E873" s="1"/>
      <c r="F873" s="2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>
      <c r="A874" s="1"/>
      <c r="B874" s="1"/>
      <c r="C874" s="1"/>
      <c r="D874" s="1"/>
      <c r="E874" s="1"/>
      <c r="F874" s="2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>
      <c r="A875" s="1"/>
      <c r="B875" s="1"/>
      <c r="C875" s="1"/>
      <c r="D875" s="1"/>
      <c r="E875" s="1"/>
      <c r="F875" s="2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>
      <c r="A876" s="1"/>
      <c r="B876" s="1"/>
      <c r="C876" s="1"/>
      <c r="D876" s="1"/>
      <c r="E876" s="1"/>
      <c r="F876" s="2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>
      <c r="A877" s="1"/>
      <c r="B877" s="1"/>
      <c r="C877" s="1"/>
      <c r="D877" s="1"/>
      <c r="E877" s="1"/>
      <c r="F877" s="2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>
      <c r="A878" s="1"/>
      <c r="B878" s="1"/>
      <c r="C878" s="1"/>
      <c r="D878" s="1"/>
      <c r="E878" s="1"/>
      <c r="F878" s="2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>
      <c r="A879" s="1"/>
      <c r="B879" s="1"/>
      <c r="C879" s="1"/>
      <c r="D879" s="1"/>
      <c r="E879" s="1"/>
      <c r="F879" s="2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>
      <c r="A880" s="1"/>
      <c r="B880" s="1"/>
      <c r="C880" s="1"/>
      <c r="D880" s="1"/>
      <c r="E880" s="1"/>
      <c r="F880" s="2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>
      <c r="A881" s="1"/>
      <c r="B881" s="1"/>
      <c r="C881" s="1"/>
      <c r="D881" s="1"/>
      <c r="E881" s="1"/>
      <c r="F881" s="2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>
      <c r="A882" s="1"/>
      <c r="B882" s="1"/>
      <c r="C882" s="1"/>
      <c r="D882" s="1"/>
      <c r="E882" s="1"/>
      <c r="F882" s="2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>
      <c r="A883" s="1"/>
      <c r="B883" s="1"/>
      <c r="C883" s="1"/>
      <c r="D883" s="1"/>
      <c r="E883" s="1"/>
      <c r="F883" s="2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>
      <c r="A884" s="1"/>
      <c r="B884" s="1"/>
      <c r="C884" s="1"/>
      <c r="D884" s="1"/>
      <c r="E884" s="1"/>
      <c r="F884" s="2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>
      <c r="A885" s="1"/>
      <c r="B885" s="1"/>
      <c r="C885" s="1"/>
      <c r="D885" s="1"/>
      <c r="E885" s="1"/>
      <c r="F885" s="2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>
      <c r="A886" s="1"/>
      <c r="B886" s="1"/>
      <c r="C886" s="1"/>
      <c r="D886" s="1"/>
      <c r="E886" s="1"/>
      <c r="F886" s="2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>
      <c r="A887" s="1"/>
      <c r="B887" s="1"/>
      <c r="C887" s="1"/>
      <c r="D887" s="1"/>
      <c r="E887" s="1"/>
      <c r="F887" s="2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>
      <c r="A888" s="1"/>
      <c r="B888" s="1"/>
      <c r="C888" s="1"/>
      <c r="D888" s="1"/>
      <c r="E888" s="1"/>
      <c r="F888" s="2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>
      <c r="A889" s="1"/>
      <c r="B889" s="1"/>
      <c r="C889" s="1"/>
      <c r="D889" s="1"/>
      <c r="E889" s="1"/>
      <c r="F889" s="2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>
      <c r="A890" s="1"/>
      <c r="B890" s="1"/>
      <c r="C890" s="1"/>
      <c r="D890" s="1"/>
      <c r="E890" s="1"/>
      <c r="F890" s="2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>
      <c r="A891" s="1"/>
      <c r="B891" s="1"/>
      <c r="C891" s="1"/>
      <c r="D891" s="1"/>
      <c r="E891" s="1"/>
      <c r="F891" s="2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>
      <c r="A892" s="1"/>
      <c r="B892" s="1"/>
      <c r="C892" s="1"/>
      <c r="D892" s="1"/>
      <c r="E892" s="1"/>
      <c r="F892" s="2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>
      <c r="A893" s="1"/>
      <c r="B893" s="1"/>
      <c r="C893" s="1"/>
      <c r="D893" s="1"/>
      <c r="E893" s="1"/>
      <c r="F893" s="2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>
      <c r="A894" s="1"/>
      <c r="B894" s="1"/>
      <c r="C894" s="1"/>
      <c r="D894" s="1"/>
      <c r="E894" s="1"/>
      <c r="F894" s="2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>
      <c r="A895" s="1"/>
      <c r="B895" s="1"/>
      <c r="C895" s="1"/>
      <c r="D895" s="1"/>
      <c r="E895" s="1"/>
      <c r="F895" s="2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>
      <c r="A896" s="1"/>
      <c r="B896" s="1"/>
      <c r="C896" s="1"/>
      <c r="D896" s="1"/>
      <c r="E896" s="1"/>
      <c r="F896" s="2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>
      <c r="A897" s="1"/>
      <c r="B897" s="1"/>
      <c r="C897" s="1"/>
      <c r="D897" s="1"/>
      <c r="E897" s="1"/>
      <c r="F897" s="2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>
      <c r="A898" s="1"/>
      <c r="B898" s="1"/>
      <c r="C898" s="1"/>
      <c r="D898" s="1"/>
      <c r="E898" s="1"/>
      <c r="F898" s="2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>
      <c r="A899" s="1"/>
      <c r="B899" s="1"/>
      <c r="C899" s="1"/>
      <c r="D899" s="1"/>
      <c r="E899" s="1"/>
      <c r="F899" s="2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>
      <c r="A900" s="1"/>
      <c r="B900" s="1"/>
      <c r="C900" s="1"/>
      <c r="D900" s="1"/>
      <c r="E900" s="1"/>
      <c r="F900" s="2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>
      <c r="A901" s="1"/>
      <c r="B901" s="1"/>
      <c r="C901" s="1"/>
      <c r="D901" s="1"/>
      <c r="E901" s="1"/>
      <c r="F901" s="2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>
      <c r="A902" s="1"/>
      <c r="B902" s="1"/>
      <c r="C902" s="1"/>
      <c r="D902" s="1"/>
      <c r="E902" s="1"/>
      <c r="F902" s="2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>
      <c r="A903" s="1"/>
      <c r="B903" s="1"/>
      <c r="C903" s="1"/>
      <c r="D903" s="1"/>
      <c r="E903" s="1"/>
      <c r="F903" s="2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>
      <c r="A904" s="1"/>
      <c r="B904" s="1"/>
      <c r="C904" s="1"/>
      <c r="D904" s="1"/>
      <c r="E904" s="1"/>
      <c r="F904" s="2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>
      <c r="A905" s="1"/>
      <c r="B905" s="1"/>
      <c r="C905" s="1"/>
      <c r="D905" s="1"/>
      <c r="E905" s="1"/>
      <c r="F905" s="2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>
      <c r="A906" s="1"/>
      <c r="B906" s="1"/>
      <c r="C906" s="1"/>
      <c r="D906" s="1"/>
      <c r="E906" s="1"/>
      <c r="F906" s="2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>
      <c r="A907" s="1"/>
      <c r="B907" s="1"/>
      <c r="C907" s="1"/>
      <c r="D907" s="1"/>
      <c r="E907" s="1"/>
      <c r="F907" s="2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>
      <c r="A908" s="1"/>
      <c r="B908" s="1"/>
      <c r="C908" s="1"/>
      <c r="D908" s="1"/>
      <c r="E908" s="1"/>
      <c r="F908" s="2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>
      <c r="A909" s="1"/>
      <c r="B909" s="1"/>
      <c r="C909" s="1"/>
      <c r="D909" s="1"/>
      <c r="E909" s="1"/>
      <c r="F909" s="2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>
      <c r="A910" s="1"/>
      <c r="B910" s="1"/>
      <c r="C910" s="1"/>
      <c r="D910" s="1"/>
      <c r="E910" s="1"/>
      <c r="F910" s="2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>
      <c r="A911" s="1"/>
      <c r="B911" s="1"/>
      <c r="C911" s="1"/>
      <c r="D911" s="1"/>
      <c r="E911" s="1"/>
      <c r="F911" s="2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>
      <c r="A912" s="1"/>
      <c r="B912" s="1"/>
      <c r="C912" s="1"/>
      <c r="D912" s="1"/>
      <c r="E912" s="1"/>
      <c r="F912" s="2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>
      <c r="A913" s="1"/>
      <c r="B913" s="1"/>
      <c r="C913" s="1"/>
      <c r="D913" s="1"/>
      <c r="E913" s="1"/>
      <c r="F913" s="2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>
      <c r="A914" s="1"/>
      <c r="B914" s="1"/>
      <c r="C914" s="1"/>
      <c r="D914" s="1"/>
      <c r="E914" s="1"/>
      <c r="F914" s="2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>
      <c r="A915" s="1"/>
      <c r="B915" s="1"/>
      <c r="C915" s="1"/>
      <c r="D915" s="1"/>
      <c r="E915" s="1"/>
      <c r="F915" s="2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>
      <c r="A916" s="1"/>
      <c r="B916" s="1"/>
      <c r="C916" s="1"/>
      <c r="D916" s="1"/>
      <c r="E916" s="1"/>
      <c r="F916" s="2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>
      <c r="A917" s="1"/>
      <c r="B917" s="1"/>
      <c r="C917" s="1"/>
      <c r="D917" s="1"/>
      <c r="E917" s="1"/>
      <c r="F917" s="2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>
      <c r="A918" s="1"/>
      <c r="B918" s="1"/>
      <c r="C918" s="1"/>
      <c r="D918" s="1"/>
      <c r="E918" s="1"/>
      <c r="F918" s="2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>
      <c r="A919" s="1"/>
      <c r="B919" s="1"/>
      <c r="C919" s="1"/>
      <c r="D919" s="1"/>
      <c r="E919" s="1"/>
      <c r="F919" s="2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>
      <c r="A920" s="1"/>
      <c r="B920" s="1"/>
      <c r="C920" s="1"/>
      <c r="D920" s="1"/>
      <c r="E920" s="1"/>
      <c r="F920" s="2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>
      <c r="A921" s="1"/>
      <c r="B921" s="1"/>
      <c r="C921" s="1"/>
      <c r="D921" s="1"/>
      <c r="E921" s="1"/>
      <c r="F921" s="2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>
      <c r="A922" s="1"/>
      <c r="B922" s="1"/>
      <c r="C922" s="1"/>
      <c r="D922" s="1"/>
      <c r="E922" s="1"/>
      <c r="F922" s="2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>
      <c r="A923" s="1"/>
      <c r="B923" s="1"/>
      <c r="C923" s="1"/>
      <c r="D923" s="1"/>
      <c r="E923" s="1"/>
      <c r="F923" s="2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>
      <c r="A924" s="1"/>
      <c r="B924" s="1"/>
      <c r="C924" s="1"/>
      <c r="D924" s="1"/>
      <c r="E924" s="1"/>
      <c r="F924" s="2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>
      <c r="A925" s="1"/>
      <c r="B925" s="1"/>
      <c r="C925" s="1"/>
      <c r="D925" s="1"/>
      <c r="E925" s="1"/>
      <c r="F925" s="2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>
      <c r="A926" s="1"/>
      <c r="B926" s="1"/>
      <c r="C926" s="1"/>
      <c r="D926" s="1"/>
      <c r="E926" s="1"/>
      <c r="F926" s="2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>
      <c r="A927" s="1"/>
      <c r="B927" s="1"/>
      <c r="C927" s="1"/>
      <c r="D927" s="1"/>
      <c r="E927" s="1"/>
      <c r="F927" s="2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>
      <c r="A928" s="1"/>
      <c r="B928" s="1"/>
      <c r="C928" s="1"/>
      <c r="D928" s="1"/>
      <c r="E928" s="1"/>
      <c r="F928" s="2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>
      <c r="A929" s="1"/>
      <c r="B929" s="1"/>
      <c r="C929" s="1"/>
      <c r="D929" s="1"/>
      <c r="E929" s="1"/>
      <c r="F929" s="2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>
      <c r="A930" s="1"/>
      <c r="B930" s="1"/>
      <c r="C930" s="1"/>
      <c r="D930" s="1"/>
      <c r="E930" s="1"/>
      <c r="F930" s="2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>
      <c r="A931" s="1"/>
      <c r="B931" s="1"/>
      <c r="C931" s="1"/>
      <c r="D931" s="1"/>
      <c r="E931" s="1"/>
      <c r="F931" s="2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>
      <c r="A932" s="1"/>
      <c r="B932" s="1"/>
      <c r="C932" s="1"/>
      <c r="D932" s="1"/>
      <c r="E932" s="1"/>
      <c r="F932" s="2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>
      <c r="A933" s="1"/>
      <c r="B933" s="1"/>
      <c r="C933" s="1"/>
      <c r="D933" s="1"/>
      <c r="E933" s="1"/>
      <c r="F933" s="2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>
      <c r="A934" s="1"/>
      <c r="B934" s="1"/>
      <c r="C934" s="1"/>
      <c r="D934" s="1"/>
      <c r="E934" s="1"/>
      <c r="F934" s="2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>
      <c r="A935" s="1"/>
      <c r="B935" s="1"/>
      <c r="C935" s="1"/>
      <c r="D935" s="1"/>
      <c r="E935" s="1"/>
      <c r="F935" s="2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>
      <c r="A936" s="1"/>
      <c r="B936" s="1"/>
      <c r="C936" s="1"/>
      <c r="D936" s="1"/>
      <c r="E936" s="1"/>
      <c r="F936" s="2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>
      <c r="A937" s="1"/>
      <c r="B937" s="1"/>
      <c r="C937" s="1"/>
      <c r="D937" s="1"/>
      <c r="E937" s="1"/>
      <c r="F937" s="2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>
      <c r="A938" s="1"/>
      <c r="B938" s="1"/>
      <c r="C938" s="1"/>
      <c r="D938" s="1"/>
      <c r="E938" s="1"/>
      <c r="F938" s="2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>
      <c r="A939" s="1"/>
      <c r="B939" s="1"/>
      <c r="C939" s="1"/>
      <c r="D939" s="1"/>
      <c r="E939" s="1"/>
      <c r="F939" s="2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>
      <c r="A940" s="1"/>
      <c r="B940" s="1"/>
      <c r="C940" s="1"/>
      <c r="D940" s="1"/>
      <c r="E940" s="1"/>
      <c r="F940" s="2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>
      <c r="A941" s="1"/>
      <c r="B941" s="1"/>
      <c r="C941" s="1"/>
      <c r="D941" s="1"/>
      <c r="E941" s="1"/>
      <c r="F941" s="2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>
      <c r="A942" s="1"/>
      <c r="B942" s="1"/>
      <c r="C942" s="1"/>
      <c r="D942" s="1"/>
      <c r="E942" s="1"/>
      <c r="F942" s="2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>
      <c r="A943" s="1"/>
      <c r="B943" s="1"/>
      <c r="C943" s="1"/>
      <c r="D943" s="1"/>
      <c r="E943" s="1"/>
      <c r="F943" s="2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>
      <c r="A944" s="1"/>
      <c r="B944" s="1"/>
      <c r="C944" s="1"/>
      <c r="D944" s="1"/>
      <c r="E944" s="1"/>
      <c r="F944" s="2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>
      <c r="A945" s="1"/>
      <c r="B945" s="1"/>
      <c r="C945" s="1"/>
      <c r="D945" s="1"/>
      <c r="E945" s="1"/>
      <c r="F945" s="2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>
      <c r="A946" s="1"/>
      <c r="B946" s="1"/>
      <c r="C946" s="1"/>
      <c r="D946" s="1"/>
      <c r="E946" s="1"/>
      <c r="F946" s="2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>
      <c r="A947" s="1"/>
      <c r="B947" s="1"/>
      <c r="C947" s="1"/>
      <c r="D947" s="1"/>
      <c r="E947" s="1"/>
      <c r="F947" s="2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>
      <c r="A948" s="1"/>
      <c r="B948" s="1"/>
      <c r="C948" s="1"/>
      <c r="D948" s="1"/>
      <c r="E948" s="1"/>
      <c r="F948" s="2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>
      <c r="A949" s="1"/>
      <c r="B949" s="1"/>
      <c r="C949" s="1"/>
      <c r="D949" s="1"/>
      <c r="E949" s="1"/>
      <c r="F949" s="2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>
      <c r="A950" s="1"/>
      <c r="B950" s="1"/>
      <c r="C950" s="1"/>
      <c r="D950" s="1"/>
      <c r="E950" s="1"/>
      <c r="F950" s="2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>
      <c r="A951" s="1"/>
      <c r="B951" s="1"/>
      <c r="C951" s="1"/>
      <c r="D951" s="1"/>
      <c r="E951" s="1"/>
      <c r="F951" s="2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1"/>
      <c r="B952" s="1"/>
      <c r="C952" s="1"/>
      <c r="D952" s="1"/>
      <c r="E952" s="1"/>
      <c r="F952" s="2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>
      <c r="A953" s="1"/>
      <c r="B953" s="1"/>
      <c r="C953" s="1"/>
      <c r="D953" s="1"/>
      <c r="E953" s="1"/>
      <c r="F953" s="2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>
      <c r="A954" s="1"/>
      <c r="B954" s="1"/>
      <c r="C954" s="1"/>
      <c r="D954" s="1"/>
      <c r="E954" s="1"/>
      <c r="F954" s="2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>
      <c r="A955" s="1"/>
      <c r="B955" s="1"/>
      <c r="C955" s="1"/>
      <c r="D955" s="1"/>
      <c r="E955" s="1"/>
      <c r="F955" s="2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>
      <c r="A956" s="1"/>
      <c r="B956" s="1"/>
      <c r="C956" s="1"/>
      <c r="D956" s="1"/>
      <c r="E956" s="1"/>
      <c r="F956" s="2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>
      <c r="A957" s="1"/>
      <c r="B957" s="1"/>
      <c r="C957" s="1"/>
      <c r="D957" s="1"/>
      <c r="E957" s="1"/>
      <c r="F957" s="2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>
      <c r="A958" s="1"/>
      <c r="B958" s="1"/>
      <c r="C958" s="1"/>
      <c r="D958" s="1"/>
      <c r="E958" s="1"/>
      <c r="F958" s="2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>
      <c r="A959" s="1"/>
      <c r="B959" s="1"/>
      <c r="C959" s="1"/>
      <c r="D959" s="1"/>
      <c r="E959" s="1"/>
      <c r="F959" s="2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>
      <c r="A960" s="1"/>
      <c r="B960" s="1"/>
      <c r="C960" s="1"/>
      <c r="D960" s="1"/>
      <c r="E960" s="1"/>
      <c r="F960" s="2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>
      <c r="A961" s="1"/>
      <c r="B961" s="1"/>
      <c r="C961" s="1"/>
      <c r="D961" s="1"/>
      <c r="E961" s="1"/>
      <c r="F961" s="2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>
      <c r="A962" s="1"/>
      <c r="B962" s="1"/>
      <c r="C962" s="1"/>
      <c r="D962" s="1"/>
      <c r="E962" s="1"/>
      <c r="F962" s="2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>
      <c r="A963" s="1"/>
      <c r="B963" s="1"/>
      <c r="C963" s="1"/>
      <c r="D963" s="1"/>
      <c r="E963" s="1"/>
      <c r="F963" s="2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>
      <c r="A964" s="1"/>
      <c r="B964" s="1"/>
      <c r="C964" s="1"/>
      <c r="D964" s="1"/>
      <c r="E964" s="1"/>
      <c r="F964" s="2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>
      <c r="A965" s="1"/>
      <c r="B965" s="1"/>
      <c r="C965" s="1"/>
      <c r="D965" s="1"/>
      <c r="E965" s="1"/>
      <c r="F965" s="2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>
      <c r="A966" s="1"/>
      <c r="B966" s="1"/>
      <c r="C966" s="1"/>
      <c r="D966" s="1"/>
      <c r="E966" s="1"/>
      <c r="F966" s="2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>
      <c r="A967" s="1"/>
      <c r="B967" s="1"/>
      <c r="C967" s="1"/>
      <c r="D967" s="1"/>
      <c r="E967" s="1"/>
      <c r="F967" s="2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>
      <c r="A968" s="1"/>
      <c r="B968" s="1"/>
      <c r="C968" s="1"/>
      <c r="D968" s="1"/>
      <c r="E968" s="1"/>
      <c r="F968" s="2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>
      <c r="A969" s="1"/>
      <c r="B969" s="1"/>
      <c r="C969" s="1"/>
      <c r="D969" s="1"/>
      <c r="E969" s="1"/>
      <c r="F969" s="2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>
      <c r="A970" s="1"/>
      <c r="B970" s="1"/>
      <c r="C970" s="1"/>
      <c r="D970" s="1"/>
      <c r="E970" s="1"/>
      <c r="F970" s="2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>
      <c r="A971" s="1"/>
      <c r="B971" s="1"/>
      <c r="C971" s="1"/>
      <c r="D971" s="1"/>
      <c r="E971" s="1"/>
      <c r="F971" s="2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>
      <c r="A972" s="1"/>
      <c r="B972" s="1"/>
      <c r="C972" s="1"/>
      <c r="D972" s="1"/>
      <c r="E972" s="1"/>
      <c r="F972" s="2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>
      <c r="A973" s="1"/>
      <c r="B973" s="1"/>
      <c r="C973" s="1"/>
      <c r="D973" s="1"/>
      <c r="E973" s="1"/>
      <c r="F973" s="2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>
      <c r="A974" s="1"/>
      <c r="B974" s="1"/>
      <c r="C974" s="1"/>
      <c r="D974" s="1"/>
      <c r="E974" s="1"/>
      <c r="F974" s="2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>
      <c r="A975" s="1"/>
      <c r="B975" s="1"/>
      <c r="C975" s="1"/>
      <c r="D975" s="1"/>
      <c r="E975" s="1"/>
      <c r="F975" s="2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>
      <c r="A976" s="1"/>
      <c r="B976" s="1"/>
      <c r="C976" s="1"/>
      <c r="D976" s="1"/>
      <c r="E976" s="1"/>
      <c r="F976" s="2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>
      <c r="A977" s="1"/>
      <c r="B977" s="1"/>
      <c r="C977" s="1"/>
      <c r="D977" s="1"/>
      <c r="E977" s="1"/>
      <c r="F977" s="2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>
      <c r="A978" s="1"/>
      <c r="B978" s="1"/>
      <c r="C978" s="1"/>
      <c r="D978" s="1"/>
      <c r="E978" s="1"/>
      <c r="F978" s="2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>
      <c r="A979" s="1"/>
      <c r="B979" s="1"/>
      <c r="C979" s="1"/>
      <c r="D979" s="1"/>
      <c r="E979" s="1"/>
      <c r="F979" s="2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>
      <c r="A980" s="1"/>
      <c r="B980" s="1"/>
      <c r="C980" s="1"/>
      <c r="D980" s="1"/>
      <c r="E980" s="1"/>
      <c r="F980" s="2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>
      <c r="A981" s="1"/>
      <c r="B981" s="1"/>
      <c r="C981" s="1"/>
      <c r="D981" s="1"/>
      <c r="E981" s="1"/>
      <c r="F981" s="2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>
      <c r="A982" s="1"/>
      <c r="B982" s="1"/>
      <c r="C982" s="1"/>
      <c r="D982" s="1"/>
      <c r="E982" s="1"/>
      <c r="F982" s="2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>
      <c r="A983" s="1"/>
      <c r="B983" s="1"/>
      <c r="C983" s="1"/>
      <c r="D983" s="1"/>
      <c r="E983" s="1"/>
      <c r="F983" s="2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>
      <c r="A984" s="1"/>
      <c r="B984" s="1"/>
      <c r="C984" s="1"/>
      <c r="D984" s="1"/>
      <c r="E984" s="1"/>
      <c r="F984" s="2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>
      <c r="A985" s="1"/>
      <c r="B985" s="1"/>
      <c r="C985" s="1"/>
      <c r="D985" s="1"/>
      <c r="E985" s="1"/>
      <c r="F985" s="2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>
      <c r="A986" s="1"/>
      <c r="B986" s="1"/>
      <c r="C986" s="1"/>
      <c r="D986" s="1"/>
      <c r="E986" s="1"/>
      <c r="F986" s="2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>
      <c r="A987" s="1"/>
      <c r="B987" s="1"/>
      <c r="C987" s="1"/>
      <c r="D987" s="1"/>
      <c r="E987" s="1"/>
      <c r="F987" s="2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>
      <c r="A988" s="1"/>
      <c r="B988" s="1"/>
      <c r="C988" s="1"/>
      <c r="D988" s="1"/>
      <c r="E988" s="1"/>
      <c r="F988" s="2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>
      <c r="A989" s="1"/>
      <c r="B989" s="1"/>
      <c r="C989" s="1"/>
      <c r="D989" s="1"/>
      <c r="E989" s="1"/>
      <c r="F989" s="2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>
      <c r="A990" s="1"/>
      <c r="B990" s="1"/>
      <c r="C990" s="1"/>
      <c r="D990" s="1"/>
      <c r="E990" s="1"/>
      <c r="F990" s="2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>
      <c r="A991" s="1"/>
      <c r="B991" s="1"/>
      <c r="C991" s="1"/>
      <c r="D991" s="1"/>
      <c r="E991" s="1"/>
      <c r="F991" s="2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>
      <c r="A992" s="1"/>
      <c r="B992" s="1"/>
      <c r="C992" s="1"/>
      <c r="D992" s="1"/>
      <c r="E992" s="1"/>
      <c r="F992" s="2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>
      <c r="A993" s="1"/>
      <c r="B993" s="1"/>
      <c r="C993" s="1"/>
      <c r="D993" s="1"/>
      <c r="E993" s="1"/>
      <c r="F993" s="2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>
      <c r="A994" s="1"/>
      <c r="B994" s="1"/>
      <c r="C994" s="1"/>
      <c r="D994" s="1"/>
      <c r="E994" s="1"/>
      <c r="F994" s="2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>
      <c r="A995" s="1"/>
      <c r="B995" s="1"/>
      <c r="C995" s="1"/>
      <c r="D995" s="1"/>
      <c r="E995" s="1"/>
      <c r="F995" s="2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>
      <c r="A996" s="1"/>
      <c r="B996" s="1"/>
      <c r="C996" s="1"/>
      <c r="D996" s="1"/>
      <c r="E996" s="1"/>
      <c r="F996" s="2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>
      <c r="A997" s="1"/>
      <c r="B997" s="1"/>
      <c r="C997" s="1"/>
      <c r="D997" s="1"/>
      <c r="E997" s="1"/>
      <c r="F997" s="2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>
      <c r="A998" s="1"/>
      <c r="B998" s="1"/>
      <c r="C998" s="1"/>
      <c r="D998" s="1"/>
      <c r="E998" s="1"/>
      <c r="F998" s="2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>
      <c r="A999" s="1"/>
      <c r="B999" s="1"/>
      <c r="C999" s="1"/>
      <c r="D999" s="1"/>
      <c r="E999" s="1"/>
      <c r="F999" s="2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>
      <c r="A1000" s="1"/>
      <c r="B1000" s="1"/>
      <c r="C1000" s="1"/>
      <c r="D1000" s="1"/>
      <c r="E1000" s="1"/>
      <c r="F1000" s="2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06">
    <mergeCell ref="A55:A56"/>
    <mergeCell ref="I63:I67"/>
    <mergeCell ref="I69:I71"/>
    <mergeCell ref="H76:H78"/>
    <mergeCell ref="I76:I78"/>
    <mergeCell ref="H81:H82"/>
    <mergeCell ref="I81:I82"/>
    <mergeCell ref="J81:J82"/>
    <mergeCell ref="A76:A78"/>
    <mergeCell ref="A81:A82"/>
    <mergeCell ref="B81:B82"/>
    <mergeCell ref="A57:A58"/>
    <mergeCell ref="B57:B58"/>
    <mergeCell ref="A60:A61"/>
    <mergeCell ref="B60:B61"/>
    <mergeCell ref="A63:A67"/>
    <mergeCell ref="A69:A71"/>
    <mergeCell ref="B76:B78"/>
    <mergeCell ref="A43:A45"/>
    <mergeCell ref="B43:B44"/>
    <mergeCell ref="F43:F45"/>
    <mergeCell ref="G43:G45"/>
    <mergeCell ref="H43:H45"/>
    <mergeCell ref="I43:I45"/>
    <mergeCell ref="J43:J45"/>
    <mergeCell ref="A46:A48"/>
    <mergeCell ref="B46:B48"/>
    <mergeCell ref="G46:G48"/>
    <mergeCell ref="H46:H48"/>
    <mergeCell ref="I46:I48"/>
    <mergeCell ref="J46:J48"/>
    <mergeCell ref="A28:A34"/>
    <mergeCell ref="B28:B34"/>
    <mergeCell ref="F28:F34"/>
    <mergeCell ref="G28:G34"/>
    <mergeCell ref="H28:H34"/>
    <mergeCell ref="I28:I34"/>
    <mergeCell ref="J28:J34"/>
    <mergeCell ref="A17:A19"/>
    <mergeCell ref="B17:B19"/>
    <mergeCell ref="A23:A25"/>
    <mergeCell ref="B24:B25"/>
    <mergeCell ref="C24:C25"/>
    <mergeCell ref="D24:D25"/>
    <mergeCell ref="E24:E25"/>
    <mergeCell ref="F76:F78"/>
    <mergeCell ref="F81:F82"/>
    <mergeCell ref="G81:G82"/>
    <mergeCell ref="F46:F48"/>
    <mergeCell ref="F55:F56"/>
    <mergeCell ref="F57:F58"/>
    <mergeCell ref="F60:F61"/>
    <mergeCell ref="F63:F67"/>
    <mergeCell ref="F69:F71"/>
    <mergeCell ref="G76:G78"/>
    <mergeCell ref="J69:J71"/>
    <mergeCell ref="J76:J78"/>
    <mergeCell ref="I55:I56"/>
    <mergeCell ref="J55:J56"/>
    <mergeCell ref="I57:I58"/>
    <mergeCell ref="J57:J58"/>
    <mergeCell ref="I60:I61"/>
    <mergeCell ref="J60:J61"/>
    <mergeCell ref="J63:J67"/>
    <mergeCell ref="G63:G67"/>
    <mergeCell ref="G69:G71"/>
    <mergeCell ref="G55:G56"/>
    <mergeCell ref="H55:H56"/>
    <mergeCell ref="G57:G58"/>
    <mergeCell ref="H57:H58"/>
    <mergeCell ref="G60:G61"/>
    <mergeCell ref="H60:H61"/>
    <mergeCell ref="H63:H67"/>
    <mergeCell ref="H69:H71"/>
    <mergeCell ref="F5:F9"/>
    <mergeCell ref="F11:F13"/>
    <mergeCell ref="F17:F19"/>
    <mergeCell ref="F23:F25"/>
    <mergeCell ref="I11:I13"/>
    <mergeCell ref="J11:J13"/>
    <mergeCell ref="A5:A9"/>
    <mergeCell ref="B5:B8"/>
    <mergeCell ref="G5:G9"/>
    <mergeCell ref="H5:H9"/>
    <mergeCell ref="I5:I9"/>
    <mergeCell ref="J5:J9"/>
    <mergeCell ref="A11:A13"/>
    <mergeCell ref="H23:H24"/>
    <mergeCell ref="I23:I24"/>
    <mergeCell ref="G11:G13"/>
    <mergeCell ref="H11:H13"/>
    <mergeCell ref="G17:G19"/>
    <mergeCell ref="H17:H19"/>
    <mergeCell ref="I17:I19"/>
    <mergeCell ref="J17:J19"/>
    <mergeCell ref="G23:G24"/>
    <mergeCell ref="J23:J25"/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 horizontalCentered="1"/>
  <pageMargins left="0.25" right="0.25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2023-05-08T14:04:37Z</dcterms:created>
  <dcterms:modified xsi:type="dcterms:W3CDTF">2023-05-08T14:04:37Z</dcterms:modified>
</cp:coreProperties>
</file>