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os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<sst xmlns="http://schemas.openxmlformats.org/spreadsheetml/2006/main" count="629" uniqueCount="369">
  <si>
    <t xml:space="preserve">RELATÓRIO DE DIÁRIAS E PASSAGENS – AGOSTO – 2022</t>
  </si>
  <si>
    <t xml:space="preserve">Nº</t>
  </si>
  <si>
    <t xml:space="preserve">Nome</t>
  </si>
  <si>
    <t xml:space="preserve">Cargo/Função</t>
  </si>
  <si>
    <t xml:space="preserve">Matrícula</t>
  </si>
  <si>
    <t xml:space="preserve">Motivo da Viagem</t>
  </si>
  <si>
    <t xml:space="preserve">Destino</t>
  </si>
  <si>
    <t xml:space="preserve">Valor das Diárias Dentro/Fora do Estado</t>
  </si>
  <si>
    <t xml:space="preserve">Período</t>
  </si>
  <si>
    <t xml:space="preserve">Passagem</t>
  </si>
  <si>
    <t xml:space="preserve">Diária</t>
  </si>
  <si>
    <t xml:space="preserve">Início</t>
  </si>
  <si>
    <t xml:space="preserve">Término</t>
  </si>
  <si>
    <t xml:space="preserve">Transporte</t>
  </si>
  <si>
    <t xml:space="preserve">Valor</t>
  </si>
  <si>
    <t xml:space="preserve">Qtd</t>
  </si>
  <si>
    <t xml:space="preserve">Dr. Igor de Carvalho Leal Campagnolli</t>
  </si>
  <si>
    <t xml:space="preserve">Juiz de Direito</t>
  </si>
  <si>
    <t xml:space="preserve">005.710-0 B</t>
  </si>
  <si>
    <t xml:space="preserve">Representar o Tribunal de Justiça do Estado do Amazonas na I Jornada de Direito Notarial e Registral do Conselho da Justiça Federal</t>
  </si>
  <si>
    <t xml:space="preserve">Recife/PE</t>
  </si>
  <si>
    <t xml:space="preserve">Aéreo</t>
  </si>
  <si>
    <t xml:space="preserve">Dra. Elza Vitória de Sá Peixoto Pereira de Mello</t>
  </si>
  <si>
    <t xml:space="preserve">Guiza Auxiliar</t>
  </si>
  <si>
    <t xml:space="preserve">003.430-4 A</t>
  </si>
  <si>
    <t xml:space="preserve">Participar da Inauguração do Fórum de Justiça da Comarca de Manaquiri</t>
  </si>
  <si>
    <t xml:space="preserve">Manaquiri/AM</t>
  </si>
  <si>
    <t xml:space="preserve">Veículo Oficial</t>
  </si>
  <si>
    <t xml:space="preserve">Mirza Telma de Oliveira Cunha</t>
  </si>
  <si>
    <t xml:space="preserve">Desembargadora</t>
  </si>
  <si>
    <t xml:space="preserve">000.550-9 A</t>
  </si>
  <si>
    <t xml:space="preserve">Correição da 1a Vara do Juizado Especial Cível e Criminal da Comarca de Coari</t>
  </si>
  <si>
    <t xml:space="preserve">Coari/AM</t>
  </si>
  <si>
    <t xml:space="preserve">Juiliana Rezende Lins de Albuquerque</t>
  </si>
  <si>
    <t xml:space="preserve">Analista Judiciário</t>
  </si>
  <si>
    <t xml:space="preserve">003.035-0 A</t>
  </si>
  <si>
    <t xml:space="preserve">Nereida Vasconcelos Correa Mendes</t>
  </si>
  <si>
    <t xml:space="preserve">Auxiliar de Gabinete</t>
  </si>
  <si>
    <t xml:space="preserve">002.253-5 B</t>
  </si>
  <si>
    <t xml:space="preserve">Francinilde Rodrigues da Silva</t>
  </si>
  <si>
    <t xml:space="preserve">2º Sargento</t>
  </si>
  <si>
    <t xml:space="preserve">009.850-7 A</t>
  </si>
  <si>
    <t xml:space="preserve">Circe Maria Lima Gandra Baptista</t>
  </si>
  <si>
    <t xml:space="preserve">Assistente Jurídica</t>
  </si>
  <si>
    <t xml:space="preserve">003.435-5 D</t>
  </si>
  <si>
    <t xml:space="preserve">Érika Ferreira Ribeiro</t>
  </si>
  <si>
    <t xml:space="preserve">Diretora do Cerimonial</t>
  </si>
  <si>
    <t xml:space="preserve">008.762-9 B</t>
  </si>
  <si>
    <t xml:space="preserve">Organização de Cerimonial</t>
  </si>
  <si>
    <t xml:space="preserve">Manaquiri/ Castanho/AM</t>
  </si>
  <si>
    <t xml:space="preserve">Veiculo Oficial</t>
  </si>
  <si>
    <t xml:space="preserve">Arnaldo Carneiro Ximenes</t>
  </si>
  <si>
    <t xml:space="preserve">Policial Militar</t>
  </si>
  <si>
    <t xml:space="preserve">002.492-9 A</t>
  </si>
  <si>
    <t xml:space="preserve">Realizar segurança do Vice Presidente</t>
  </si>
  <si>
    <t xml:space="preserve">Manacapuru/AM</t>
  </si>
  <si>
    <t xml:space="preserve">Valcenir Silva da Conceição</t>
  </si>
  <si>
    <t xml:space="preserve">002.214-4 A</t>
  </si>
  <si>
    <t xml:space="preserve">Aurélio Zenor Ferreira Mota</t>
  </si>
  <si>
    <t xml:space="preserve">749.520.132-00</t>
  </si>
  <si>
    <t xml:space="preserve"> Realizar a implantação e treinamento do Sistema ESCOLAWEB</t>
  </si>
  <si>
    <t xml:space="preserve">Manaus/AM</t>
  </si>
  <si>
    <t xml:space="preserve">Riberval Saraiva da Silva</t>
  </si>
  <si>
    <t xml:space="preserve">Analista de Sistemas</t>
  </si>
  <si>
    <t xml:space="preserve">203.153.172-72</t>
  </si>
  <si>
    <t xml:space="preserve">Dr. Flávio Henrique Albuquerque de Freitas</t>
  </si>
  <si>
    <t xml:space="preserve">003.285-9 A</t>
  </si>
  <si>
    <t xml:space="preserve">Realizar atendimento às demandas da VECTR e Assessoria Virtual.</t>
  </si>
  <si>
    <t xml:space="preserve">07/08//2022</t>
  </si>
  <si>
    <t xml:space="preserve">Dr. Jorsenildo Dourado do Nascimento</t>
  </si>
  <si>
    <t xml:space="preserve">002.830-4 A</t>
  </si>
  <si>
    <t xml:space="preserve">Participar de reuniões no Superior Tribunal de Justiça</t>
  </si>
  <si>
    <t xml:space="preserve">Brasília/DF</t>
  </si>
  <si>
    <t xml:space="preserve">Irailton Garcia de Matos</t>
  </si>
  <si>
    <t xml:space="preserve">000.271-2 A</t>
  </si>
  <si>
    <t xml:space="preserve">Instalar Raque de Parede, Reestruturar Rede Lógica, Manutenção dos 
Computadores, Instalação do Ubiquiti, Instalação do Novo 
Serviço Projudi e demais serviços de T.I.</t>
  </si>
  <si>
    <t xml:space="preserve">Caapiranga/AM</t>
  </si>
  <si>
    <t xml:space="preserve">David Gabriel Silva de Souza</t>
  </si>
  <si>
    <t xml:space="preserve">Auxiliar Judiciário</t>
  </si>
  <si>
    <t xml:space="preserve">003.026-0 A</t>
  </si>
  <si>
    <t xml:space="preserve">Chrystiano Lima e Silva</t>
  </si>
  <si>
    <t xml:space="preserve">002.774-0 A</t>
  </si>
  <si>
    <t xml:space="preserve"> participar do 3° Congresso Nacional de Compras Públicas, na cidade de Foz do Iguaçu/PR</t>
  </si>
  <si>
    <t xml:space="preserve">Foz do Iguaçu/PR</t>
  </si>
  <si>
    <t xml:space="preserve">Mirian Falcão da Silveira Rolim</t>
  </si>
  <si>
    <t xml:space="preserve">005.777-0 A</t>
  </si>
  <si>
    <t xml:space="preserve">participação no Curso de Formação de Formadores TJRR</t>
  </si>
  <si>
    <t xml:space="preserve">Boa Vista/RR</t>
  </si>
  <si>
    <t xml:space="preserve">Erika Ferreira Ribeiro</t>
  </si>
  <si>
    <t xml:space="preserve">Organizar, recepcionar e acompanhar desembargadores, magistrados e autoridades no evento de
Abertura Semana Pela Paz em Casa, no município representante dos Interiores do Estado do Amazonas.</t>
  </si>
  <si>
    <t xml:space="preserve">IrandubaAM</t>
  </si>
  <si>
    <t xml:space="preserve">16/082022</t>
  </si>
  <si>
    <t xml:space="preserve">16/08/2022</t>
  </si>
  <si>
    <t xml:space="preserve">Alexia Tavares Barros</t>
  </si>
  <si>
    <t xml:space="preserve">Assessora de Cerimonial</t>
  </si>
  <si>
    <t xml:space="preserve">008.836-6 C</t>
  </si>
  <si>
    <t xml:space="preserve">Luiz Felipe Lima da Silva</t>
  </si>
  <si>
    <t xml:space="preserve">Assessor de Cerimonial</t>
  </si>
  <si>
    <t xml:space="preserve">004.683-3 D</t>
  </si>
  <si>
    <t xml:space="preserve">Antonio Sobrinho Sousa</t>
  </si>
  <si>
    <t xml:space="preserve">011.183-0 A</t>
  </si>
  <si>
    <t xml:space="preserve">Visita Técnica</t>
  </si>
  <si>
    <t xml:space="preserve">Maués/AM</t>
  </si>
  <si>
    <t xml:space="preserve">Dra. Vanessa Leite Mota</t>
  </si>
  <si>
    <t xml:space="preserve">Juíza Auxiliar da Corregedoria</t>
  </si>
  <si>
    <t xml:space="preserve">002.328-0 A</t>
  </si>
  <si>
    <t xml:space="preserve">Participar do 89° Encontro Nacional do Colégio Permanente de Corregedores Gerais dos Tribunais.</t>
  </si>
  <si>
    <t xml:space="preserve">Campo Grande/MS</t>
  </si>
  <si>
    <t xml:space="preserve">Juiz Auxiliar da Corregedoria</t>
  </si>
  <si>
    <t xml:space="preserve">Ramiro Fernandes Neto</t>
  </si>
  <si>
    <t xml:space="preserve">Assessor de Comunicação</t>
  </si>
  <si>
    <t xml:space="preserve">008.653-3 D</t>
  </si>
  <si>
    <t xml:space="preserve">Participação em Congresso</t>
  </si>
  <si>
    <t xml:space="preserve">Rio de Janeiro/RJ</t>
  </si>
  <si>
    <t xml:space="preserve">Gildo Alves De Carvalho Filho</t>
  </si>
  <si>
    <t xml:space="preserve">001.509-1 A</t>
  </si>
  <si>
    <t xml:space="preserve">Realizar o Curso de Formação em Mediação e Conciliação Judicial, no município de Manaquiri/AM.</t>
  </si>
  <si>
    <t xml:space="preserve">Raimundo Ilmar Lima Gadelha Junior</t>
  </si>
  <si>
    <t xml:space="preserve">Assistente Judiciário</t>
  </si>
  <si>
    <t xml:space="preserve">006.686-9 A</t>
  </si>
  <si>
    <t xml:space="preserve">Andrea Basílio Coelho Viana</t>
  </si>
  <si>
    <t xml:space="preserve">003.731-1 A</t>
  </si>
  <si>
    <t xml:space="preserve">Munique Therense Costa De Morais Pontes</t>
  </si>
  <si>
    <t xml:space="preserve">005.778-9 A</t>
  </si>
  <si>
    <t xml:space="preserve">Carole Cordeiro Barauna</t>
  </si>
  <si>
    <t xml:space="preserve">005.700-2 A</t>
  </si>
  <si>
    <t xml:space="preserve">Siglya Valente Navarro</t>
  </si>
  <si>
    <t xml:space="preserve">Assistente Administrativo</t>
  </si>
  <si>
    <t xml:space="preserve">007.649-0 A</t>
  </si>
  <si>
    <t xml:space="preserve">Gilmar Balbino Da Silva
</t>
  </si>
  <si>
    <t xml:space="preserve">003.049-0 A</t>
  </si>
  <si>
    <t xml:space="preserve">Des. Flávio Humberto Pascarelli Lopes</t>
  </si>
  <si>
    <t xml:space="preserve">Presidente </t>
  </si>
  <si>
    <t xml:space="preserve">000.522-3 A</t>
  </si>
  <si>
    <t xml:space="preserve">Participar da posse do juiz de direito Erick Linhares no cargo de desembargador </t>
  </si>
  <si>
    <t xml:space="preserve">Almir Campos Guedes</t>
  </si>
  <si>
    <t xml:space="preserve">Assessor</t>
  </si>
  <si>
    <t xml:space="preserve">003.486-0 C</t>
  </si>
  <si>
    <t xml:space="preserve">Representar a Corregedora-Geral de Justiça, no 6º Fórum Nacional das Corregedorias FONACOR.</t>
  </si>
  <si>
    <t xml:space="preserve">Harlem Chaves Ferreira</t>
  </si>
  <si>
    <t xml:space="preserve">003.124-0 A</t>
  </si>
  <si>
    <t xml:space="preserve">Participar do 3º Congresso Nacional de Compras Públicas</t>
  </si>
  <si>
    <t xml:space="preserve">Guilherme Franco</t>
  </si>
  <si>
    <t xml:space="preserve">007.529-9 B</t>
  </si>
  <si>
    <t xml:space="preserve">Des. Elci Simões de Oliveira</t>
  </si>
  <si>
    <t xml:space="preserve">Desembargador</t>
  </si>
  <si>
    <t xml:space="preserve">000.562-2 A</t>
  </si>
  <si>
    <t xml:space="preserve">Visitar o GMF/TJCE para acompanhamento das atividades desenvolvidas, bem como alinhar parcerias conforme recomendações do CNJ que envolvem o Sistema Prisional e Socioeducativo.</t>
  </si>
  <si>
    <t xml:space="preserve">Fortaleza/CE</t>
  </si>
  <si>
    <t xml:space="preserve">Dr. Fábio Lopes Alfaia</t>
  </si>
  <si>
    <t xml:space="preserve">002.425-2 B</t>
  </si>
  <si>
    <t xml:space="preserve">Dr. Gonçalo Brandão de Sousa</t>
  </si>
  <si>
    <t xml:space="preserve">008.564-2 A</t>
  </si>
  <si>
    <t xml:space="preserve">Tharys da Silva Barreto</t>
  </si>
  <si>
    <t xml:space="preserve">001.767-1 A</t>
  </si>
  <si>
    <t xml:space="preserve">Marcelo Farias do Nascimento</t>
  </si>
  <si>
    <t xml:space="preserve">2ª Sargento PIAM</t>
  </si>
  <si>
    <t xml:space="preserve">008.875-7 A</t>
  </si>
  <si>
    <t xml:space="preserve">Escolta aproximada do Magistrado e segurança de áreas próximas aos eventos de Inauguração.</t>
  </si>
  <si>
    <t xml:space="preserve">Careiro Castanho/AM e Manaquiri/AM</t>
  </si>
  <si>
    <t xml:space="preserve">Organizar, recepticionar e acompanhar desembargadores, magistrados e autoridades no evento de Abertura Semana Pela Paz em Casa</t>
  </si>
  <si>
    <t xml:space="preserve">Dr. Cássio André Borges Santos</t>
  </si>
  <si>
    <t xml:space="preserve">001.963-1 A</t>
  </si>
  <si>
    <t xml:space="preserve">Atuar como Juiz Corregedor Auxiliar do Tribunal Superior Eleitoral</t>
  </si>
  <si>
    <t xml:space="preserve">Jane de Souza Nagaoka Britto</t>
  </si>
  <si>
    <t xml:space="preserve">007.114-5 A</t>
  </si>
  <si>
    <t xml:space="preserve">Participar de atividades ligadas ao Projeto "SGD em Movimento: Diálogos do Sistema de Justiça em defesa da criança e do adolescente do Amazonas" desta Coordenadoria e Capacitação inicial em Depoimento Especial nas comarcas de Santo Antônio do Iça e Tonantins
</t>
  </si>
  <si>
    <t xml:space="preserve">Santo Antônio do Iça/AM e Tonantins/AM</t>
  </si>
  <si>
    <t xml:space="preserve">Valda Maria Calderaro de Azevedo</t>
  </si>
  <si>
    <t xml:space="preserve">Escrevente Juramentada</t>
  </si>
  <si>
    <t xml:space="preserve">000.111-2 A</t>
  </si>
  <si>
    <t xml:space="preserve">Rafael Ulhoa Silva</t>
  </si>
  <si>
    <t xml:space="preserve">010.277-6 A</t>
  </si>
  <si>
    <t xml:space="preserve">Participação em evento</t>
  </si>
  <si>
    <t xml:space="preserve">Iranduba/AM</t>
  </si>
  <si>
    <t xml:space="preserve">Participar da reunião sobre PNATRANS</t>
  </si>
  <si>
    <t xml:space="preserve">Raimunda Nonata da Silva dos Santos</t>
  </si>
  <si>
    <t xml:space="preserve">001.777-9 A</t>
  </si>
  <si>
    <t xml:space="preserve">Realizar o inventário na comarca.</t>
  </si>
  <si>
    <t xml:space="preserve">Juruá/AM</t>
  </si>
  <si>
    <t xml:space="preserve">Roberto Caetano Pereira</t>
  </si>
  <si>
    <t xml:space="preserve">003.413-4 A</t>
  </si>
  <si>
    <t xml:space="preserve">Karla Chikako Sousa Sudo</t>
  </si>
  <si>
    <t xml:space="preserve">005.839-4 A</t>
  </si>
  <si>
    <t xml:space="preserve">Realizar o inventário nas comarcas.</t>
  </si>
  <si>
    <t xml:space="preserve">Boca do Acre/AM e Pauini/AM</t>
  </si>
  <si>
    <t xml:space="preserve">Elizanea Moreira Fernandes da Costa</t>
  </si>
  <si>
    <t xml:space="preserve">001.918-6 A</t>
  </si>
  <si>
    <t xml:space="preserve">Dr. Alexandre Henrique Novaes de Araújo</t>
  </si>
  <si>
    <t xml:space="preserve">Juiz De Direito</t>
  </si>
  <si>
    <t xml:space="preserve">001.618-7 B</t>
  </si>
  <si>
    <t xml:space="preserve">Realizar atendimento ao publico</t>
  </si>
  <si>
    <t xml:space="preserve">Presidente Figueiredo/AM</t>
  </si>
  <si>
    <t xml:space="preserve">Francisco Xavier de Souza Filho</t>
  </si>
  <si>
    <t xml:space="preserve">005.820-3 A</t>
  </si>
  <si>
    <t xml:space="preserve">Gilmar Cruz de Lima</t>
  </si>
  <si>
    <t xml:space="preserve">Chefe PJ-DAI</t>
  </si>
  <si>
    <t xml:space="preserve">005.793-2 A</t>
  </si>
  <si>
    <t xml:space="preserve">Jardel de Oliveira Bernardo</t>
  </si>
  <si>
    <t xml:space="preserve">003.871-7 A</t>
  </si>
  <si>
    <t xml:space="preserve">Jussara Albertina Cavalcante</t>
  </si>
  <si>
    <t xml:space="preserve">Diretora  </t>
  </si>
  <si>
    <t xml:space="preserve">002.923-8 D</t>
  </si>
  <si>
    <t xml:space="preserve">Deslocamento para o comando do exército, localizado na AM 010 km 54, rio Preto Da Eva, com intuito de conduzir armamentos para destruição.
</t>
  </si>
  <si>
    <t xml:space="preserve">Rio Preto da Eva/AM</t>
  </si>
  <si>
    <t xml:space="preserve">Freed Robson da Luz</t>
  </si>
  <si>
    <t xml:space="preserve">001.477-0 B</t>
  </si>
  <si>
    <t xml:space="preserve">Moisés Salomão de Azevedo Simões</t>
  </si>
  <si>
    <t xml:space="preserve">Coordenador de Segurança</t>
  </si>
  <si>
    <t xml:space="preserve">008.936-2 A</t>
  </si>
  <si>
    <t xml:space="preserve">Raimundo Nonato Barboza Frota</t>
  </si>
  <si>
    <t xml:space="preserve">010.969-0 A</t>
  </si>
  <si>
    <t xml:space="preserve">Lucas Thiago Silva de Souza</t>
  </si>
  <si>
    <t xml:space="preserve">3º Sargento</t>
  </si>
  <si>
    <t xml:space="preserve">011.621-1 A</t>
  </si>
  <si>
    <t xml:space="preserve">Diretora de Cerimonial
</t>
  </si>
  <si>
    <t xml:space="preserve">Realizar a Precursora e Acompanhar o Desembargador Presidente, Flávio Pascarelli, e demais magistrados e autoridades, no 3º Encontro do Conselho de Presidentes dos Tribunais de Justiça do Brasil</t>
  </si>
  <si>
    <t xml:space="preserve">Goiânia/GO</t>
  </si>
  <si>
    <t xml:space="preserve">Rodrigo Reis Ribeiro Bastos</t>
  </si>
  <si>
    <t xml:space="preserve">Assessor Especial</t>
  </si>
  <si>
    <t xml:space="preserve">007.317-2 B</t>
  </si>
  <si>
    <t xml:space="preserve">Participar do LIII Colégio Permanente de Diretores de Escolas Estaduais da Magistratura (CEPEDEM) e do Conselho de Presidentes dos Tribunais de Justiça do Brasil</t>
  </si>
  <si>
    <t xml:space="preserve">Goiânia/GO e Rio de Janeiro/RJ</t>
  </si>
  <si>
    <t xml:space="preserve">Participar como palestrante no Curso Inteligência Artificial, estabilidade, integridade jurisdicional.</t>
  </si>
  <si>
    <t xml:space="preserve">São Paulo/SP</t>
  </si>
  <si>
    <t xml:space="preserve">Desa. Joana dos Santos Meirelles</t>
  </si>
  <si>
    <t xml:space="preserve">000.554-1 A</t>
  </si>
  <si>
    <t xml:space="preserve">solicitação de deslocamento, diárias e passagens a fim de correcionar a Comarca de Canutama/Am. a comissão se deslocará por meio aéreo até Lábrea e de lá seguirá por meio fluvial até Canutama. 
</t>
  </si>
  <si>
    <t xml:space="preserve">Canutama/AM</t>
  </si>
  <si>
    <t xml:space="preserve">Igor José Cansanção Pereira</t>
  </si>
  <si>
    <t xml:space="preserve">Chefe de Gabinete</t>
  </si>
  <si>
    <t xml:space="preserve">005.124-1 B</t>
  </si>
  <si>
    <t xml:space="preserve">Ana Carolina Pereira Costa</t>
  </si>
  <si>
    <t xml:space="preserve">PJDAI</t>
  </si>
  <si>
    <t xml:space="preserve">004.081-9 C</t>
  </si>
  <si>
    <t xml:space="preserve">Daniel Crespo Lins</t>
  </si>
  <si>
    <t xml:space="preserve">006.406-8 A</t>
  </si>
  <si>
    <t xml:space="preserve">Analista de Desenvolvimento</t>
  </si>
  <si>
    <t xml:space="preserve">Ministrar treinamento na EASTJAM, referente ao sistema escolaweb.
</t>
  </si>
  <si>
    <t xml:space="preserve">Thaís Bombardelli</t>
  </si>
  <si>
    <t xml:space="preserve">Técnica Judiciária</t>
  </si>
  <si>
    <t xml:space="preserve">008.067.762-26</t>
  </si>
  <si>
    <t xml:space="preserve">Desa. Vânia Maria do Perpétuo Socorro Marques Marinho</t>
  </si>
  <si>
    <t xml:space="preserve">010.611-9 A</t>
  </si>
  <si>
    <t xml:space="preserve">Participação em Evento</t>
  </si>
  <si>
    <t xml:space="preserve">Salvador/BA</t>
  </si>
  <si>
    <t xml:space="preserve">Breno Figueiredo Corado</t>
  </si>
  <si>
    <t xml:space="preserve">Secretario de TIC</t>
  </si>
  <si>
    <t xml:space="preserve">001.863-5 A</t>
  </si>
  <si>
    <t xml:space="preserve">Rodrigo dos Santos Marinho</t>
  </si>
  <si>
    <t xml:space="preserve">Diretor</t>
  </si>
  <si>
    <t xml:space="preserve">004.216-1 D</t>
  </si>
  <si>
    <t xml:space="preserve">Celi Cristina Nunes Cavalcante</t>
  </si>
  <si>
    <t xml:space="preserve">003.149-6 A</t>
  </si>
  <si>
    <t xml:space="preserve">Terrestre</t>
  </si>
  <si>
    <t xml:space="preserve">Roberto Santos Taketomi</t>
  </si>
  <si>
    <t xml:space="preserve">001.246-7 A</t>
  </si>
  <si>
    <t xml:space="preserve">Marcello Philipe Aguiar Martins</t>
  </si>
  <si>
    <t xml:space="preserve">Secretário-Geral</t>
  </si>
  <si>
    <t xml:space="preserve">010.177-0 A</t>
  </si>
  <si>
    <t xml:space="preserve">Participar do LIII COPEDEM - Escolas Judiciais no mundo pós pandemia.</t>
  </si>
  <si>
    <t xml:space="preserve">Luana Seixas de Almeida</t>
  </si>
  <si>
    <t xml:space="preserve">Gerente Acadêmica</t>
  </si>
  <si>
    <t xml:space="preserve">010.174-5 B</t>
  </si>
  <si>
    <t xml:space="preserve">Evelyn Guerra Xavier da Silva</t>
  </si>
  <si>
    <t xml:space="preserve">Diretora de Obras e Projetos</t>
  </si>
  <si>
    <t xml:space="preserve">005.712-6 D</t>
  </si>
  <si>
    <t xml:space="preserve">Acompanhamento de Medição da Construção do Fórum de Novo Airão.</t>
  </si>
  <si>
    <t xml:space="preserve">Novo Airão/AM</t>
  </si>
  <si>
    <t xml:space="preserve">José James da Silva Alves</t>
  </si>
  <si>
    <t xml:space="preserve">002.507-0 A</t>
  </si>
  <si>
    <t xml:space="preserve">Para participar de Reuniões no STJ - Superior Tribunal de Justiça</t>
  </si>
  <si>
    <t xml:space="preserve">Realizar o inventário da Comarca de Nova Olinda e Borba</t>
  </si>
  <si>
    <t xml:space="preserve">Nova Olinda/AM e Borba/AM</t>
  </si>
  <si>
    <t xml:space="preserve">José Miguel de Lima</t>
  </si>
  <si>
    <t xml:space="preserve">Analista Administrativo</t>
  </si>
  <si>
    <t xml:space="preserve">203.700.912-72</t>
  </si>
  <si>
    <t xml:space="preserve">Ministrar treinamento no Sistema ESCOLAWEB junto a esta EASTJAM.</t>
  </si>
  <si>
    <t xml:space="preserve">Desa. Nélia Caminha Jorge</t>
  </si>
  <si>
    <t xml:space="preserve">000.566-5 A</t>
  </si>
  <si>
    <t xml:space="preserve">Solenidade de posse no cargo de diretor-geral da Escola Nacional de Formação e Aperfeiçoamento e Magistrados de Sua Excelência, o Ministro Mauro Campbell Marques </t>
  </si>
  <si>
    <t xml:space="preserve">Des. João de Jesus Abdala Simões</t>
  </si>
  <si>
    <t xml:space="preserve">002.412-0 A</t>
  </si>
  <si>
    <t xml:space="preserve">Participação da posse do Min. Mauro Campbell, como diretor da enfam. visita técnica na Escola Nacional De Formação, para apresentação e deliberação do projeto de lançamento do i fórum de direito de ambiental, a ser promovido pela ESMAM
</t>
  </si>
  <si>
    <t xml:space="preserve">Desa Joana dos Santos Meirelles</t>
  </si>
  <si>
    <t xml:space="preserve">Des. Délcio Luis Santos</t>
  </si>
  <si>
    <t xml:space="preserve">008.820-0 A</t>
  </si>
  <si>
    <t xml:space="preserve">Prestigiar a posse do Ministro Mauro Campbell Marques no cargo de Diretor-Geral da Escola Nacional de Formação e Aperfeiçoamento de Magistrados - ENFAM</t>
  </si>
  <si>
    <t xml:space="preserve">Acompanharem a incineração de armas no 12º Comando do Exército Brasileiro -  quilômetro 54 da Rodovia AM 010 - Manaus/Itacoatiara.</t>
  </si>
  <si>
    <t xml:space="preserve">Rodovia AM 010</t>
  </si>
  <si>
    <t xml:space="preserve">Alessandra Rodrigues da Silva</t>
  </si>
  <si>
    <t xml:space="preserve">RM II</t>
  </si>
  <si>
    <t xml:space="preserve">003.666-8 A</t>
  </si>
  <si>
    <t xml:space="preserve">Ivan Nascimento de Melo</t>
  </si>
  <si>
    <t xml:space="preserve">008.826-9 B</t>
  </si>
  <si>
    <t xml:space="preserve">Marcello Phillipe Aguiar Martins
</t>
  </si>
  <si>
    <t xml:space="preserve">Participação da posse do MIN. MAURO CAMPBELL, como diretor da enfam. visita técnica na escola nacional de formação e outros.</t>
  </si>
  <si>
    <t xml:space="preserve">Caio Henrique Faustino Da Silva </t>
  </si>
  <si>
    <t xml:space="preserve">011.925-3 </t>
  </si>
  <si>
    <t xml:space="preserve">Des. Yedo Simões de Oliveira</t>
  </si>
  <si>
    <t xml:space="preserve">000.543-6 A</t>
  </si>
  <si>
    <t xml:space="preserve">Participar da Sessão Solene da Câmara Municipal de Tabatinga/AM, para recebimento de Honraria do Título "Obem Correa", que será realizado no dia 01/09/2022. 
</t>
  </si>
  <si>
    <t xml:space="preserve">Tabatinga/AM</t>
  </si>
  <si>
    <t xml:space="preserve">Conta Própria</t>
  </si>
  <si>
    <t xml:space="preserve">Des. Lafayette Carneiro Vieira Junior</t>
  </si>
  <si>
    <t xml:space="preserve">000.570-3 A</t>
  </si>
  <si>
    <t xml:space="preserve">Posse do Ministro Mauro Luiz Campbell Marques na ENFAM</t>
  </si>
  <si>
    <t xml:space="preserve">Aéreo
</t>
  </si>
  <si>
    <t xml:space="preserve">Thiago Falcão Marinho</t>
  </si>
  <si>
    <t xml:space="preserve">005.267-1 B</t>
  </si>
  <si>
    <t xml:space="preserve">Realizar instalação do Rack de parede, Reestruturação da rede lógica, manutenção nos computadores e demais serviços</t>
  </si>
  <si>
    <t xml:space="preserve">Beruri/AM</t>
  </si>
  <si>
    <t xml:space="preserve">David Gabriel Siva de Souza</t>
  </si>
  <si>
    <t xml:space="preserve">Auxiliar Judiciário II</t>
  </si>
  <si>
    <t xml:space="preserve">Participar da Sessão Solene na Câmara Municipal de Tabatinga.</t>
  </si>
  <si>
    <t xml:space="preserve">Acompanhar o Presidente Flávio Humberto Pascarelli Lopes, na Posse do Ministro Mauro Campbell Marque no cargo de Diretor-Geral da ENFAM.</t>
  </si>
  <si>
    <t xml:space="preserve">Brasília/DF
</t>
  </si>
  <si>
    <t xml:space="preserve">Desa. Maria das Graças Pessoa Figueiredo</t>
  </si>
  <si>
    <t xml:space="preserve">000.535-5 A</t>
  </si>
  <si>
    <t xml:space="preserve">Representar este Poder Judiciário na visita técnica junto à empresa ALFA Escola de Direito (UNIALFA-FADISP)</t>
  </si>
  <si>
    <t xml:space="preserve">Barcelos/AM</t>
  </si>
  <si>
    <t xml:space="preserve">Rodrigo Cezar Xavier Teixeira</t>
  </si>
  <si>
    <t xml:space="preserve">006.880-2 A</t>
  </si>
  <si>
    <t xml:space="preserve">Desa. Carla Maria dos Santos Reis</t>
  </si>
  <si>
    <t xml:space="preserve">000.569-0 A</t>
  </si>
  <si>
    <t xml:space="preserve">Brasil ia/DF</t>
  </si>
  <si>
    <t xml:space="preserve">Andréa Sousa dos Santos</t>
  </si>
  <si>
    <t xml:space="preserve">001.909-7 A</t>
  </si>
  <si>
    <t xml:space="preserve">Realizar o inventário da Comarca de IPIXUNA E GUAJARÁ</t>
  </si>
  <si>
    <t xml:space="preserve">Ipixuna/Am e Guajará/AM</t>
  </si>
  <si>
    <t xml:space="preserve">Lúcio Printes dos Santos</t>
  </si>
  <si>
    <t xml:space="preserve">005.681-2 A</t>
  </si>
  <si>
    <t xml:space="preserve">Elisandra Rocha de Souza</t>
  </si>
  <si>
    <t xml:space="preserve">005.958-7 D</t>
  </si>
  <si>
    <t xml:space="preserve">2022/000029352-00</t>
  </si>
  <si>
    <t xml:space="preserve">Barreirinha/AM</t>
  </si>
  <si>
    <t xml:space="preserve">Fluvial</t>
  </si>
  <si>
    <t xml:space="preserve">Dimas Crescencio Verissimo Santos</t>
  </si>
  <si>
    <t xml:space="preserve">011.716-1 A</t>
  </si>
  <si>
    <t xml:space="preserve">Des.Flávio Humberto Pascarelli Lopes</t>
  </si>
  <si>
    <t xml:space="preserve">Participação em Eventos</t>
  </si>
  <si>
    <t xml:space="preserve">Anagali Maron Bertazzo</t>
  </si>
  <si>
    <t xml:space="preserve">Guiza de Direito</t>
  </si>
  <si>
    <t xml:space="preserve">001.542-3 A</t>
  </si>
  <si>
    <t xml:space="preserve">Realizar reuniões preparatórias para inaugurações nos Fóruns, CEJUSC e revitalização da Casa do Juiz dos Municípios.</t>
  </si>
  <si>
    <t xml:space="preserve">Participar da solenidade de posse do Ministro Mauro Campbell.</t>
  </si>
  <si>
    <t xml:space="preserve">Brasília/DF.</t>
  </si>
  <si>
    <t xml:space="preserve">Desa. Mirza Telma de Oliveira Cunha</t>
  </si>
  <si>
    <t xml:space="preserve">Participar dos eventos de inauguração de Fóruns, CEJUSC e revitalização da Casa da Cidadania.</t>
  </si>
  <si>
    <t xml:space="preserve">Juliana Rezende Lins de Albuquerque</t>
  </si>
  <si>
    <t xml:space="preserve">Dra. Etelvina Lobo Braga</t>
  </si>
  <si>
    <t xml:space="preserve">000.413-8 A</t>
  </si>
  <si>
    <t xml:space="preserve">Participar da V Jornada de Direito da Saúde - Fórum Nacional do Judiciário para a Saúde - FONAJUS/CNJ.</t>
  </si>
  <si>
    <t xml:space="preserve">Dra. Maria Eunice Torres do Nascimento</t>
  </si>
  <si>
    <t xml:space="preserve">001.233-5 A</t>
  </si>
  <si>
    <t xml:space="preserve">Dr. Paulo José Benevides</t>
  </si>
  <si>
    <t xml:space="preserve">008.567-7 A</t>
  </si>
  <si>
    <t xml:space="preserve">Participar do LIII COPEDEM - Escolas Judiciais no Mundo Pós Pandemia.</t>
  </si>
  <si>
    <t xml:space="preserve">Participar da conclusão do Curso de Especialização e Jurisdição Inovadora, além da solenidade de posse do Exmo. Sr. Ministro Mauro Campbell.</t>
  </si>
  <si>
    <t xml:space="preserve">R$ 0,02</t>
  </si>
  <si>
    <t xml:space="preserve">R$ 0,01</t>
  </si>
  <si>
    <t xml:space="preserve">Dr. Francisco Carlos Gonçalves de Queiroz</t>
  </si>
  <si>
    <t xml:space="preserve">001.541-5 A</t>
  </si>
  <si>
    <t xml:space="preserve">Participar da solenidade de posse do Juiz de Direito Erick Linhares no cargo de Desembargador do Tribunal de Justiça de Roraima.</t>
  </si>
  <si>
    <t xml:space="preserve">Luiz Felipe de Oliveira e Mendes</t>
  </si>
  <si>
    <t xml:space="preserve">011.770-6</t>
  </si>
  <si>
    <t xml:space="preserve">Itamarati/AM</t>
  </si>
  <si>
    <t xml:space="preserve">R$ 0,00</t>
  </si>
  <si>
    <t xml:space="preserve">Total: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</si>
</sst>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R$-416]\ #,##0.00;[RED]\-[$R$-416]\ #,##0.00"/>
    <numFmt numFmtId="166" formatCode="[$R$ -416]#,##0.00"/>
    <numFmt numFmtId="167" formatCode="dd/mm/yyyy"/>
    <numFmt numFmtId="168" formatCode="&quot;R$ &quot;#,##0.00"/>
    <numFmt numFmtId="169" formatCode="@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 Narrow"/>
      <family val="0"/>
      <charset val="1"/>
    </font>
    <font>
      <b val="true"/>
      <sz val="12"/>
      <color rgb="FF000000"/>
      <name val="Arial Narrow"/>
      <family val="0"/>
      <charset val="1"/>
    </font>
    <font>
      <sz val="9"/>
      <color rgb="FF000000"/>
      <name val="Calibri"/>
      <family val="0"/>
      <charset val="1"/>
    </font>
    <font>
      <sz val="9"/>
      <color rgb="FF000000"/>
      <name val="Arial Narrow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2.86"/>
    <col collapsed="false" customWidth="true" hidden="false" outlineLevel="0" max="2" min="2" style="1" width="37.43"/>
    <col collapsed="false" customWidth="true" hidden="false" outlineLevel="0" max="3" min="3" style="1" width="16"/>
    <col collapsed="false" customWidth="true" hidden="false" outlineLevel="0" max="4" min="4" style="1" width="11"/>
    <col collapsed="false" customWidth="true" hidden="false" outlineLevel="0" max="5" min="5" style="1" width="52.71"/>
    <col collapsed="false" customWidth="true" hidden="false" outlineLevel="0" max="6" min="6" style="1" width="11.57"/>
    <col collapsed="false" customWidth="true" hidden="false" outlineLevel="0" max="7" min="7" style="1" width="10"/>
    <col collapsed="false" customWidth="true" hidden="false" outlineLevel="0" max="8" min="8" style="1" width="9.43"/>
    <col collapsed="false" customWidth="true" hidden="false" outlineLevel="0" max="9" min="9" style="1" width="8.15"/>
    <col collapsed="false" customWidth="true" hidden="false" outlineLevel="0" max="10" min="10" style="1" width="9.14"/>
    <col collapsed="false" customWidth="true" hidden="false" outlineLevel="0" max="11" min="11" style="1" width="11.43"/>
    <col collapsed="false" customWidth="true" hidden="false" outlineLevel="0" max="12" min="12" style="1" width="5.43"/>
    <col collapsed="false" customWidth="true" hidden="false" outlineLevel="0" max="13" min="13" style="1" width="11.43"/>
    <col collapsed="false" customWidth="true" hidden="false" outlineLevel="0" max="15" min="14" style="1" width="8.86"/>
    <col collapsed="false" customWidth="true" hidden="false" outlineLevel="0" max="21" min="16" style="1" width="8.15"/>
    <col collapsed="false" customWidth="true" hidden="false" outlineLevel="0" max="26" min="22" style="1" width="14.57"/>
  </cols>
  <sheetData>
    <row r="1" customFormat="false" ht="21.75" hidden="false" customHeight="true" outlineLevel="0" collapsed="false">
      <c r="A1" s="2"/>
      <c r="B1" s="2"/>
      <c r="C1" s="3"/>
      <c r="D1" s="4" t="s">
        <v>0</v>
      </c>
      <c r="E1" s="4"/>
      <c r="F1" s="4"/>
      <c r="G1" s="4"/>
      <c r="H1" s="4"/>
      <c r="I1" s="4"/>
      <c r="J1" s="4"/>
      <c r="K1" s="4"/>
      <c r="L1" s="4"/>
      <c r="M1" s="4"/>
      <c r="N1" s="5"/>
      <c r="O1" s="6"/>
      <c r="P1" s="6"/>
      <c r="Q1" s="6"/>
      <c r="R1" s="6"/>
      <c r="S1" s="6"/>
      <c r="T1" s="6"/>
      <c r="U1" s="6"/>
    </row>
    <row r="2" customFormat="false" ht="31.5" hidden="false" customHeight="true" outlineLevel="0" collapsed="false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7" t="s">
        <v>7</v>
      </c>
      <c r="H2" s="2" t="s">
        <v>8</v>
      </c>
      <c r="I2" s="2"/>
      <c r="J2" s="2" t="s">
        <v>9</v>
      </c>
      <c r="K2" s="2"/>
      <c r="L2" s="8" t="s">
        <v>10</v>
      </c>
      <c r="M2" s="8"/>
      <c r="N2" s="5"/>
      <c r="O2" s="6"/>
      <c r="P2" s="6"/>
      <c r="Q2" s="6"/>
      <c r="R2" s="6"/>
      <c r="S2" s="6"/>
      <c r="T2" s="6"/>
      <c r="U2" s="6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8" t="s">
        <v>14</v>
      </c>
      <c r="N3" s="9"/>
      <c r="O3" s="9"/>
      <c r="P3" s="9"/>
      <c r="Q3" s="9"/>
      <c r="R3" s="9"/>
      <c r="S3" s="9"/>
      <c r="T3" s="9"/>
      <c r="U3" s="9"/>
    </row>
    <row r="4" customFormat="false" ht="15" hidden="false" customHeight="false" outlineLevel="0" collapsed="false">
      <c r="A4" s="10" t="n">
        <v>1</v>
      </c>
      <c r="B4" s="11" t="s">
        <v>16</v>
      </c>
      <c r="C4" s="10" t="s">
        <v>17</v>
      </c>
      <c r="D4" s="10" t="s">
        <v>18</v>
      </c>
      <c r="E4" s="12" t="s">
        <v>19</v>
      </c>
      <c r="F4" s="10" t="s">
        <v>20</v>
      </c>
      <c r="G4" s="13" t="n">
        <v>1140</v>
      </c>
      <c r="H4" s="14" t="n">
        <v>44777</v>
      </c>
      <c r="I4" s="14" t="n">
        <v>44778</v>
      </c>
      <c r="J4" s="10" t="s">
        <v>21</v>
      </c>
      <c r="K4" s="13" t="n">
        <v>6271.52</v>
      </c>
      <c r="L4" s="15" t="n">
        <v>1.5</v>
      </c>
      <c r="M4" s="13" t="n">
        <f aca="false">PRODUCT(G4*L4)-197.22</f>
        <v>1512.78</v>
      </c>
      <c r="N4" s="9"/>
      <c r="O4" s="9"/>
      <c r="P4" s="9"/>
      <c r="Q4" s="9"/>
      <c r="R4" s="9"/>
      <c r="S4" s="9"/>
      <c r="T4" s="9"/>
      <c r="U4" s="9"/>
    </row>
    <row r="5" customFormat="false" ht="15" hidden="false" customHeight="false" outlineLevel="0" collapsed="false">
      <c r="A5" s="10" t="n">
        <v>2</v>
      </c>
      <c r="B5" s="12" t="s">
        <v>22</v>
      </c>
      <c r="C5" s="16" t="s">
        <v>23</v>
      </c>
      <c r="D5" s="10" t="s">
        <v>24</v>
      </c>
      <c r="E5" s="12" t="s">
        <v>25</v>
      </c>
      <c r="F5" s="10" t="s">
        <v>26</v>
      </c>
      <c r="G5" s="13" t="n">
        <v>684</v>
      </c>
      <c r="H5" s="14" t="n">
        <v>44776</v>
      </c>
      <c r="I5" s="14" t="n">
        <v>44777</v>
      </c>
      <c r="J5" s="10" t="s">
        <v>27</v>
      </c>
      <c r="K5" s="13" t="n">
        <v>0</v>
      </c>
      <c r="L5" s="15" t="n">
        <v>1.5</v>
      </c>
      <c r="M5" s="13" t="n">
        <f aca="false">PRODUCT(G5*L5-197.22)</f>
        <v>828.78</v>
      </c>
      <c r="N5" s="9"/>
      <c r="O5" s="9"/>
      <c r="P5" s="9"/>
      <c r="Q5" s="9"/>
      <c r="R5" s="9"/>
      <c r="S5" s="9"/>
      <c r="T5" s="9"/>
      <c r="U5" s="9"/>
    </row>
    <row r="6" customFormat="false" ht="13.5" hidden="false" customHeight="true" outlineLevel="0" collapsed="false">
      <c r="A6" s="10" t="n">
        <v>3</v>
      </c>
      <c r="B6" s="11" t="s">
        <v>28</v>
      </c>
      <c r="C6" s="10" t="s">
        <v>29</v>
      </c>
      <c r="D6" s="10" t="s">
        <v>30</v>
      </c>
      <c r="E6" s="17" t="s">
        <v>31</v>
      </c>
      <c r="F6" s="10" t="s">
        <v>32</v>
      </c>
      <c r="G6" s="13" t="n">
        <v>684</v>
      </c>
      <c r="H6" s="14" t="n">
        <v>44770</v>
      </c>
      <c r="I6" s="14" t="n">
        <v>44772</v>
      </c>
      <c r="J6" s="10" t="s">
        <v>27</v>
      </c>
      <c r="K6" s="13" t="n">
        <v>0</v>
      </c>
      <c r="L6" s="15" t="n">
        <v>2.5</v>
      </c>
      <c r="M6" s="13" t="n">
        <f aca="false">PRODUCT(G6*L6-295.83)</f>
        <v>1414.17</v>
      </c>
      <c r="N6" s="9"/>
      <c r="O6" s="9"/>
      <c r="P6" s="9"/>
      <c r="Q6" s="9"/>
      <c r="R6" s="9"/>
      <c r="S6" s="9"/>
      <c r="T6" s="9"/>
      <c r="U6" s="9"/>
    </row>
    <row r="7" customFormat="false" ht="15" hidden="false" customHeight="false" outlineLevel="0" collapsed="false">
      <c r="A7" s="10"/>
      <c r="B7" s="11" t="s">
        <v>33</v>
      </c>
      <c r="C7" s="10" t="s">
        <v>34</v>
      </c>
      <c r="D7" s="10" t="s">
        <v>35</v>
      </c>
      <c r="E7" s="17"/>
      <c r="F7" s="17"/>
      <c r="G7" s="13" t="n">
        <v>540</v>
      </c>
      <c r="H7" s="14"/>
      <c r="I7" s="14"/>
      <c r="J7" s="14"/>
      <c r="K7" s="13" t="n">
        <v>0</v>
      </c>
      <c r="L7" s="15" t="n">
        <v>2.5</v>
      </c>
      <c r="M7" s="13" t="n">
        <f aca="false">PRODUCT(G7*L7-295.83)</f>
        <v>1054.17</v>
      </c>
      <c r="N7" s="9"/>
      <c r="O7" s="9"/>
      <c r="P7" s="9"/>
      <c r="Q7" s="9"/>
      <c r="R7" s="9"/>
      <c r="S7" s="9"/>
      <c r="T7" s="9"/>
      <c r="U7" s="9"/>
    </row>
    <row r="8" customFormat="false" ht="15" hidden="false" customHeight="false" outlineLevel="0" collapsed="false">
      <c r="A8" s="10"/>
      <c r="B8" s="11" t="s">
        <v>36</v>
      </c>
      <c r="C8" s="10" t="s">
        <v>37</v>
      </c>
      <c r="D8" s="10" t="s">
        <v>38</v>
      </c>
      <c r="E8" s="17"/>
      <c r="F8" s="17"/>
      <c r="G8" s="13" t="n">
        <v>540</v>
      </c>
      <c r="H8" s="14"/>
      <c r="I8" s="14"/>
      <c r="J8" s="14"/>
      <c r="K8" s="13" t="n">
        <v>0</v>
      </c>
      <c r="L8" s="15" t="n">
        <v>2.5</v>
      </c>
      <c r="M8" s="13" t="n">
        <f aca="false">PRODUCT(G8*L8-295.83)</f>
        <v>1054.17</v>
      </c>
      <c r="N8" s="9"/>
      <c r="O8" s="9"/>
      <c r="P8" s="9"/>
      <c r="Q8" s="9"/>
      <c r="R8" s="9"/>
      <c r="S8" s="9"/>
      <c r="T8" s="9"/>
      <c r="U8" s="9"/>
    </row>
    <row r="9" customFormat="false" ht="15" hidden="false" customHeight="false" outlineLevel="0" collapsed="false">
      <c r="A9" s="10"/>
      <c r="B9" s="11" t="s">
        <v>39</v>
      </c>
      <c r="C9" s="10" t="s">
        <v>40</v>
      </c>
      <c r="D9" s="10" t="s">
        <v>41</v>
      </c>
      <c r="E9" s="17"/>
      <c r="F9" s="17"/>
      <c r="G9" s="13" t="n">
        <v>540</v>
      </c>
      <c r="H9" s="14"/>
      <c r="I9" s="14"/>
      <c r="J9" s="14"/>
      <c r="K9" s="13" t="n">
        <v>0</v>
      </c>
      <c r="L9" s="15" t="n">
        <v>2.5</v>
      </c>
      <c r="M9" s="13" t="n">
        <f aca="false">PRODUCT(G9*L9-295.83)</f>
        <v>1054.17</v>
      </c>
      <c r="N9" s="9"/>
      <c r="O9" s="9"/>
      <c r="P9" s="9"/>
      <c r="Q9" s="9"/>
      <c r="R9" s="9"/>
      <c r="S9" s="9"/>
      <c r="T9" s="9"/>
      <c r="U9" s="9"/>
    </row>
    <row r="10" customFormat="false" ht="15" hidden="false" customHeight="false" outlineLevel="0" collapsed="false">
      <c r="A10" s="10"/>
      <c r="B10" s="11" t="s">
        <v>42</v>
      </c>
      <c r="C10" s="10" t="s">
        <v>43</v>
      </c>
      <c r="D10" s="10" t="s">
        <v>44</v>
      </c>
      <c r="E10" s="17"/>
      <c r="F10" s="17"/>
      <c r="G10" s="13" t="n">
        <v>540</v>
      </c>
      <c r="H10" s="14"/>
      <c r="I10" s="14"/>
      <c r="J10" s="14"/>
      <c r="K10" s="13" t="n">
        <v>0</v>
      </c>
      <c r="L10" s="15" t="n">
        <v>2.5</v>
      </c>
      <c r="M10" s="13" t="n">
        <f aca="false">PRODUCT(G10*L10-295.83)</f>
        <v>1054.17</v>
      </c>
      <c r="N10" s="9"/>
      <c r="O10" s="9"/>
      <c r="P10" s="9"/>
      <c r="Q10" s="9"/>
      <c r="R10" s="9"/>
      <c r="S10" s="9"/>
      <c r="T10" s="9"/>
      <c r="U10" s="9"/>
    </row>
    <row r="11" customFormat="false" ht="15" hidden="false" customHeight="false" outlineLevel="0" collapsed="false">
      <c r="A11" s="10" t="n">
        <v>4</v>
      </c>
      <c r="B11" s="11" t="s">
        <v>45</v>
      </c>
      <c r="C11" s="10" t="s">
        <v>46</v>
      </c>
      <c r="D11" s="10" t="s">
        <v>47</v>
      </c>
      <c r="E11" s="17" t="s">
        <v>48</v>
      </c>
      <c r="F11" s="10" t="s">
        <v>49</v>
      </c>
      <c r="G11" s="13" t="n">
        <v>540</v>
      </c>
      <c r="H11" s="14" t="n">
        <v>44777</v>
      </c>
      <c r="I11" s="14" t="n">
        <v>44777</v>
      </c>
      <c r="J11" s="10" t="s">
        <v>50</v>
      </c>
      <c r="K11" s="13" t="n">
        <v>0</v>
      </c>
      <c r="L11" s="15" t="n">
        <v>0.5</v>
      </c>
      <c r="M11" s="13" t="n">
        <f aca="false">PRODUCT(G11*L11)-98.61</f>
        <v>171.39</v>
      </c>
      <c r="N11" s="9"/>
      <c r="O11" s="9"/>
      <c r="P11" s="9"/>
      <c r="Q11" s="9"/>
      <c r="R11" s="9"/>
      <c r="S11" s="9"/>
      <c r="T11" s="9"/>
      <c r="U11" s="9"/>
    </row>
    <row r="12" customFormat="false" ht="13.5" hidden="false" customHeight="true" outlineLevel="0" collapsed="false">
      <c r="A12" s="10" t="n">
        <v>5</v>
      </c>
      <c r="B12" s="18" t="s">
        <v>51</v>
      </c>
      <c r="C12" s="19" t="s">
        <v>52</v>
      </c>
      <c r="D12" s="19" t="s">
        <v>53</v>
      </c>
      <c r="E12" s="17" t="s">
        <v>54</v>
      </c>
      <c r="F12" s="10" t="s">
        <v>55</v>
      </c>
      <c r="G12" s="13" t="n">
        <v>432</v>
      </c>
      <c r="H12" s="14" t="n">
        <v>44694</v>
      </c>
      <c r="I12" s="14" t="n">
        <v>44694</v>
      </c>
      <c r="J12" s="10" t="s">
        <v>50</v>
      </c>
      <c r="K12" s="13" t="n">
        <v>0</v>
      </c>
      <c r="L12" s="15" t="n">
        <v>0.5</v>
      </c>
      <c r="M12" s="13" t="n">
        <f aca="false">PRODUCT(G12*L12)</f>
        <v>216</v>
      </c>
      <c r="N12" s="9"/>
      <c r="O12" s="9"/>
      <c r="P12" s="9"/>
      <c r="Q12" s="9"/>
      <c r="R12" s="9"/>
      <c r="S12" s="9"/>
      <c r="T12" s="9"/>
      <c r="U12" s="9"/>
    </row>
    <row r="13" customFormat="false" ht="15" hidden="false" customHeight="false" outlineLevel="0" collapsed="false">
      <c r="A13" s="10"/>
      <c r="B13" s="18" t="s">
        <v>56</v>
      </c>
      <c r="C13" s="19" t="s">
        <v>52</v>
      </c>
      <c r="D13" s="19" t="s">
        <v>57</v>
      </c>
      <c r="E13" s="17"/>
      <c r="F13" s="17"/>
      <c r="G13" s="13" t="n">
        <v>432</v>
      </c>
      <c r="H13" s="14"/>
      <c r="I13" s="14"/>
      <c r="J13" s="14"/>
      <c r="K13" s="13" t="n">
        <v>0</v>
      </c>
      <c r="L13" s="15" t="n">
        <v>0.5</v>
      </c>
      <c r="M13" s="13" t="n">
        <f aca="false">PRODUCT(G13*L13)</f>
        <v>216</v>
      </c>
      <c r="N13" s="9"/>
      <c r="O13" s="9"/>
      <c r="P13" s="9"/>
      <c r="Q13" s="9"/>
      <c r="R13" s="9"/>
      <c r="S13" s="9"/>
      <c r="T13" s="9"/>
      <c r="U13" s="9"/>
    </row>
    <row r="14" customFormat="false" ht="13.5" hidden="false" customHeight="true" outlineLevel="0" collapsed="false">
      <c r="A14" s="10" t="n">
        <v>6</v>
      </c>
      <c r="B14" s="11" t="s">
        <v>58</v>
      </c>
      <c r="C14" s="10" t="s">
        <v>34</v>
      </c>
      <c r="D14" s="10" t="s">
        <v>59</v>
      </c>
      <c r="E14" s="17" t="s">
        <v>60</v>
      </c>
      <c r="F14" s="10" t="s">
        <v>61</v>
      </c>
      <c r="G14" s="13" t="n">
        <v>0</v>
      </c>
      <c r="H14" s="14" t="n">
        <v>44780</v>
      </c>
      <c r="I14" s="14" t="n">
        <v>44785</v>
      </c>
      <c r="J14" s="10" t="s">
        <v>21</v>
      </c>
      <c r="K14" s="13" t="n">
        <v>1684.1</v>
      </c>
      <c r="L14" s="15" t="n">
        <v>0</v>
      </c>
      <c r="M14" s="13" t="n">
        <f aca="false">PRODUCT(G14*L14)</f>
        <v>0</v>
      </c>
      <c r="N14" s="9"/>
      <c r="O14" s="9"/>
      <c r="P14" s="9"/>
      <c r="Q14" s="9"/>
      <c r="R14" s="9"/>
      <c r="S14" s="9"/>
      <c r="T14" s="9"/>
      <c r="U14" s="9"/>
    </row>
    <row r="15" customFormat="false" ht="15" hidden="false" customHeight="false" outlineLevel="0" collapsed="false">
      <c r="A15" s="10"/>
      <c r="B15" s="11" t="s">
        <v>62</v>
      </c>
      <c r="C15" s="10" t="s">
        <v>63</v>
      </c>
      <c r="D15" s="10" t="s">
        <v>64</v>
      </c>
      <c r="E15" s="17"/>
      <c r="F15" s="17"/>
      <c r="G15" s="13" t="n">
        <v>0</v>
      </c>
      <c r="H15" s="14"/>
      <c r="I15" s="14"/>
      <c r="J15" s="14"/>
      <c r="K15" s="13" t="n">
        <v>1684.1</v>
      </c>
      <c r="L15" s="15" t="n">
        <v>0</v>
      </c>
      <c r="M15" s="13" t="n">
        <f aca="false">PRODUCT(G15*L15)</f>
        <v>0</v>
      </c>
      <c r="N15" s="9"/>
      <c r="O15" s="9"/>
      <c r="P15" s="9"/>
      <c r="Q15" s="9"/>
      <c r="R15" s="9"/>
      <c r="S15" s="9"/>
      <c r="T15" s="9"/>
      <c r="U15" s="9"/>
    </row>
    <row r="16" customFormat="false" ht="15" hidden="false" customHeight="false" outlineLevel="0" collapsed="false">
      <c r="A16" s="10" t="n">
        <v>7</v>
      </c>
      <c r="B16" s="20" t="s">
        <v>65</v>
      </c>
      <c r="C16" s="10" t="s">
        <v>17</v>
      </c>
      <c r="D16" s="10" t="s">
        <v>66</v>
      </c>
      <c r="E16" s="9" t="s">
        <v>67</v>
      </c>
      <c r="F16" s="10" t="s">
        <v>61</v>
      </c>
      <c r="G16" s="13" t="n">
        <v>0</v>
      </c>
      <c r="H16" s="10" t="s">
        <v>68</v>
      </c>
      <c r="I16" s="14" t="n">
        <v>44783</v>
      </c>
      <c r="J16" s="10" t="s">
        <v>21</v>
      </c>
      <c r="K16" s="13" t="n">
        <v>3428.06</v>
      </c>
      <c r="L16" s="15" t="n">
        <v>0</v>
      </c>
      <c r="M16" s="13" t="n">
        <f aca="false">PRODUCT(G16*L16)</f>
        <v>0</v>
      </c>
      <c r="N16" s="9"/>
      <c r="O16" s="9"/>
      <c r="P16" s="9"/>
      <c r="Q16" s="9"/>
      <c r="R16" s="9"/>
      <c r="S16" s="9"/>
      <c r="T16" s="9"/>
      <c r="U16" s="9"/>
    </row>
    <row r="17" customFormat="false" ht="15" hidden="false" customHeight="false" outlineLevel="0" collapsed="false">
      <c r="A17" s="10" t="n">
        <v>8</v>
      </c>
      <c r="B17" s="11" t="s">
        <v>69</v>
      </c>
      <c r="C17" s="10" t="s">
        <v>17</v>
      </c>
      <c r="D17" s="10" t="s">
        <v>70</v>
      </c>
      <c r="E17" s="17" t="s">
        <v>71</v>
      </c>
      <c r="F17" s="10" t="s">
        <v>72</v>
      </c>
      <c r="G17" s="13" t="n">
        <v>1140</v>
      </c>
      <c r="H17" s="14" t="n">
        <v>44782</v>
      </c>
      <c r="I17" s="14" t="n">
        <v>44785</v>
      </c>
      <c r="J17" s="10" t="s">
        <v>21</v>
      </c>
      <c r="K17" s="13" t="n">
        <v>5324.07</v>
      </c>
      <c r="L17" s="15" t="n">
        <v>3.5</v>
      </c>
      <c r="M17" s="13" t="n">
        <f aca="false">PRODUCT(G17*L17)-394.44</f>
        <v>3595.56</v>
      </c>
      <c r="N17" s="9"/>
      <c r="O17" s="9"/>
      <c r="P17" s="9"/>
      <c r="Q17" s="9"/>
      <c r="R17" s="9"/>
      <c r="S17" s="9"/>
      <c r="T17" s="9"/>
      <c r="U17" s="9"/>
    </row>
    <row r="18" customFormat="false" ht="13.5" hidden="false" customHeight="true" outlineLevel="0" collapsed="false">
      <c r="A18" s="10" t="n">
        <v>9</v>
      </c>
      <c r="B18" s="11" t="s">
        <v>73</v>
      </c>
      <c r="C18" s="10" t="s">
        <v>43</v>
      </c>
      <c r="D18" s="10" t="s">
        <v>74</v>
      </c>
      <c r="E18" s="12" t="s">
        <v>75</v>
      </c>
      <c r="F18" s="10" t="s">
        <v>76</v>
      </c>
      <c r="G18" s="13" t="n">
        <v>432</v>
      </c>
      <c r="H18" s="14" t="n">
        <v>44781</v>
      </c>
      <c r="I18" s="14" t="n">
        <v>44785</v>
      </c>
      <c r="J18" s="10" t="s">
        <v>27</v>
      </c>
      <c r="K18" s="13" t="n">
        <v>0</v>
      </c>
      <c r="L18" s="15" t="n">
        <v>4.5</v>
      </c>
      <c r="M18" s="13" t="n">
        <f aca="false">PRODUCT(G18*L18-493.05)</f>
        <v>1450.95</v>
      </c>
      <c r="N18" s="9"/>
      <c r="O18" s="9"/>
      <c r="P18" s="9"/>
      <c r="Q18" s="9"/>
      <c r="R18" s="9"/>
      <c r="S18" s="9"/>
      <c r="T18" s="9"/>
      <c r="U18" s="9"/>
    </row>
    <row r="19" customFormat="false" ht="17.25" hidden="false" customHeight="true" outlineLevel="0" collapsed="false">
      <c r="A19" s="10" t="n">
        <v>10</v>
      </c>
      <c r="B19" s="11" t="s">
        <v>77</v>
      </c>
      <c r="C19" s="10" t="s">
        <v>78</v>
      </c>
      <c r="D19" s="10" t="s">
        <v>79</v>
      </c>
      <c r="E19" s="12"/>
      <c r="F19" s="12"/>
      <c r="G19" s="13" t="n">
        <v>432</v>
      </c>
      <c r="H19" s="14"/>
      <c r="I19" s="14"/>
      <c r="J19" s="14"/>
      <c r="K19" s="13" t="n">
        <v>0</v>
      </c>
      <c r="L19" s="15" t="n">
        <v>4.5</v>
      </c>
      <c r="M19" s="13" t="n">
        <f aca="false">PRODUCT(G19*L19-493.05)</f>
        <v>1450.95</v>
      </c>
      <c r="N19" s="9"/>
      <c r="O19" s="9"/>
      <c r="P19" s="9"/>
      <c r="Q19" s="9"/>
      <c r="R19" s="9"/>
      <c r="S19" s="9"/>
      <c r="T19" s="9"/>
      <c r="U19" s="9"/>
    </row>
    <row r="20" customFormat="false" ht="15" hidden="false" customHeight="false" outlineLevel="0" collapsed="false">
      <c r="A20" s="10" t="n">
        <v>11</v>
      </c>
      <c r="B20" s="11" t="s">
        <v>80</v>
      </c>
      <c r="C20" s="10" t="s">
        <v>34</v>
      </c>
      <c r="D20" s="10" t="s">
        <v>81</v>
      </c>
      <c r="E20" s="17" t="s">
        <v>82</v>
      </c>
      <c r="F20" s="10" t="s">
        <v>83</v>
      </c>
      <c r="G20" s="13" t="n">
        <v>900</v>
      </c>
      <c r="H20" s="14" t="n">
        <v>44780</v>
      </c>
      <c r="I20" s="14" t="n">
        <v>44785</v>
      </c>
      <c r="J20" s="10" t="s">
        <v>21</v>
      </c>
      <c r="K20" s="13" t="n">
        <v>4402.79</v>
      </c>
      <c r="L20" s="15" t="n">
        <v>5.5</v>
      </c>
      <c r="M20" s="13" t="n">
        <f aca="false">PRODUCT(G20*L20)</f>
        <v>4950</v>
      </c>
      <c r="N20" s="9"/>
      <c r="O20" s="9"/>
      <c r="P20" s="9"/>
      <c r="Q20" s="9"/>
      <c r="R20" s="9"/>
      <c r="S20" s="9"/>
      <c r="T20" s="9"/>
      <c r="U20" s="9"/>
    </row>
    <row r="21" customFormat="false" ht="15.75" hidden="false" customHeight="true" outlineLevel="0" collapsed="false">
      <c r="A21" s="10" t="n">
        <v>12</v>
      </c>
      <c r="B21" s="18" t="s">
        <v>84</v>
      </c>
      <c r="C21" s="19" t="s">
        <v>34</v>
      </c>
      <c r="D21" s="19" t="s">
        <v>85</v>
      </c>
      <c r="E21" s="9" t="s">
        <v>86</v>
      </c>
      <c r="F21" s="10" t="s">
        <v>87</v>
      </c>
      <c r="G21" s="13" t="n">
        <v>720</v>
      </c>
      <c r="H21" s="14" t="n">
        <v>44780</v>
      </c>
      <c r="I21" s="14" t="n">
        <v>44784</v>
      </c>
      <c r="J21" s="10" t="s">
        <v>21</v>
      </c>
      <c r="K21" s="13" t="n">
        <v>1513.66</v>
      </c>
      <c r="L21" s="15" t="n">
        <v>4.5</v>
      </c>
      <c r="M21" s="13" t="n">
        <f aca="false">PRODUCT(G21*L21)-394.44</f>
        <v>2845.56</v>
      </c>
      <c r="N21" s="9"/>
      <c r="O21" s="9"/>
      <c r="P21" s="9"/>
      <c r="Q21" s="9"/>
      <c r="R21" s="9"/>
      <c r="S21" s="9"/>
      <c r="T21" s="9"/>
      <c r="U21" s="9"/>
    </row>
    <row r="22" customFormat="false" ht="13.5" hidden="false" customHeight="true" outlineLevel="0" collapsed="false">
      <c r="A22" s="10" t="n">
        <v>13</v>
      </c>
      <c r="B22" s="11" t="s">
        <v>88</v>
      </c>
      <c r="C22" s="10" t="s">
        <v>46</v>
      </c>
      <c r="D22" s="10" t="s">
        <v>47</v>
      </c>
      <c r="E22" s="17" t="s">
        <v>89</v>
      </c>
      <c r="F22" s="10" t="s">
        <v>90</v>
      </c>
      <c r="G22" s="13" t="n">
        <v>540</v>
      </c>
      <c r="H22" s="10" t="s">
        <v>91</v>
      </c>
      <c r="I22" s="10" t="s">
        <v>92</v>
      </c>
      <c r="J22" s="10" t="s">
        <v>50</v>
      </c>
      <c r="K22" s="13" t="n">
        <v>0</v>
      </c>
      <c r="L22" s="15" t="n">
        <v>0.5</v>
      </c>
      <c r="M22" s="13" t="n">
        <f aca="false">PRODUCT(G22*L22-98.61)</f>
        <v>171.39</v>
      </c>
      <c r="N22" s="9"/>
      <c r="O22" s="9"/>
      <c r="P22" s="9"/>
      <c r="Q22" s="9"/>
      <c r="R22" s="9"/>
      <c r="S22" s="9"/>
      <c r="T22" s="9"/>
      <c r="U22" s="9"/>
    </row>
    <row r="23" customFormat="false" ht="15.75" hidden="false" customHeight="true" outlineLevel="0" collapsed="false">
      <c r="A23" s="10"/>
      <c r="B23" s="11" t="s">
        <v>93</v>
      </c>
      <c r="C23" s="10" t="s">
        <v>94</v>
      </c>
      <c r="D23" s="10" t="s">
        <v>95</v>
      </c>
      <c r="E23" s="17"/>
      <c r="F23" s="17"/>
      <c r="G23" s="13" t="n">
        <v>540</v>
      </c>
      <c r="H23" s="10"/>
      <c r="I23" s="10"/>
      <c r="J23" s="10"/>
      <c r="K23" s="13" t="n">
        <v>0</v>
      </c>
      <c r="L23" s="15" t="n">
        <v>0.5</v>
      </c>
      <c r="M23" s="13" t="n">
        <f aca="false">PRODUCT(G23*L23-98.61)</f>
        <v>171.39</v>
      </c>
      <c r="N23" s="9"/>
      <c r="O23" s="9"/>
      <c r="P23" s="9"/>
      <c r="Q23" s="9"/>
      <c r="R23" s="9"/>
      <c r="S23" s="9"/>
      <c r="T23" s="9"/>
      <c r="U23" s="9"/>
    </row>
    <row r="24" customFormat="false" ht="15.75" hidden="false" customHeight="true" outlineLevel="0" collapsed="false">
      <c r="A24" s="10"/>
      <c r="B24" s="11" t="s">
        <v>96</v>
      </c>
      <c r="C24" s="10" t="s">
        <v>97</v>
      </c>
      <c r="D24" s="10" t="s">
        <v>98</v>
      </c>
      <c r="E24" s="17"/>
      <c r="F24" s="17"/>
      <c r="G24" s="13" t="n">
        <v>540</v>
      </c>
      <c r="H24" s="10"/>
      <c r="I24" s="10"/>
      <c r="J24" s="10"/>
      <c r="K24" s="13" t="n">
        <v>0</v>
      </c>
      <c r="L24" s="15" t="n">
        <v>0.5</v>
      </c>
      <c r="M24" s="13" t="n">
        <f aca="false">PRODUCT(G24*L24-98.61)</f>
        <v>171.39</v>
      </c>
      <c r="N24" s="9"/>
      <c r="O24" s="9"/>
      <c r="P24" s="9"/>
      <c r="Q24" s="9"/>
      <c r="R24" s="9"/>
      <c r="S24" s="9"/>
      <c r="T24" s="9"/>
      <c r="U24" s="9"/>
    </row>
    <row r="25" customFormat="false" ht="15.75" hidden="false" customHeight="true" outlineLevel="0" collapsed="false">
      <c r="A25" s="10" t="n">
        <v>14</v>
      </c>
      <c r="B25" s="11" t="s">
        <v>99</v>
      </c>
      <c r="C25" s="10" t="s">
        <v>34</v>
      </c>
      <c r="D25" s="10" t="s">
        <v>100</v>
      </c>
      <c r="E25" s="17" t="s">
        <v>101</v>
      </c>
      <c r="F25" s="10" t="s">
        <v>102</v>
      </c>
      <c r="G25" s="13" t="n">
        <v>432</v>
      </c>
      <c r="H25" s="14" t="n">
        <v>44783</v>
      </c>
      <c r="I25" s="14" t="n">
        <v>44785</v>
      </c>
      <c r="J25" s="10" t="s">
        <v>21</v>
      </c>
      <c r="K25" s="13" t="n">
        <v>1315.73</v>
      </c>
      <c r="L25" s="15" t="n">
        <v>2.5</v>
      </c>
      <c r="M25" s="13" t="n">
        <f aca="false">PRODUCT(G25*L25-295.83)</f>
        <v>784.17</v>
      </c>
      <c r="N25" s="9"/>
      <c r="O25" s="9"/>
      <c r="P25" s="9"/>
      <c r="Q25" s="9"/>
      <c r="R25" s="9"/>
      <c r="S25" s="9"/>
      <c r="T25" s="9"/>
      <c r="U25" s="9"/>
    </row>
    <row r="26" customFormat="false" ht="18.75" hidden="false" customHeight="true" outlineLevel="0" collapsed="false">
      <c r="A26" s="21" t="n">
        <v>15</v>
      </c>
      <c r="B26" s="11" t="s">
        <v>103</v>
      </c>
      <c r="C26" s="10" t="s">
        <v>104</v>
      </c>
      <c r="D26" s="10" t="s">
        <v>105</v>
      </c>
      <c r="E26" s="17" t="s">
        <v>106</v>
      </c>
      <c r="F26" s="10" t="s">
        <v>107</v>
      </c>
      <c r="G26" s="13" t="n">
        <v>1140</v>
      </c>
      <c r="H26" s="14" t="n">
        <v>44790</v>
      </c>
      <c r="I26" s="14" t="n">
        <v>44793</v>
      </c>
      <c r="J26" s="10" t="s">
        <v>21</v>
      </c>
      <c r="K26" s="13" t="n">
        <v>4297.3</v>
      </c>
      <c r="L26" s="15" t="n">
        <v>3.5</v>
      </c>
      <c r="M26" s="13" t="n">
        <f aca="false">PRODUCT(G26*L26)-295.83</f>
        <v>3694.17</v>
      </c>
      <c r="N26" s="9"/>
      <c r="O26" s="9"/>
      <c r="P26" s="9"/>
      <c r="Q26" s="9"/>
      <c r="R26" s="9"/>
      <c r="S26" s="9"/>
      <c r="T26" s="9"/>
      <c r="U26" s="9"/>
    </row>
    <row r="27" customFormat="false" ht="15.75" hidden="false" customHeight="true" outlineLevel="0" collapsed="false">
      <c r="A27" s="21"/>
      <c r="B27" s="11" t="s">
        <v>16</v>
      </c>
      <c r="C27" s="10" t="s">
        <v>108</v>
      </c>
      <c r="D27" s="10" t="s">
        <v>18</v>
      </c>
      <c r="E27" s="17"/>
      <c r="F27" s="17"/>
      <c r="G27" s="13" t="n">
        <v>1140</v>
      </c>
      <c r="H27" s="14"/>
      <c r="I27" s="14"/>
      <c r="J27" s="14"/>
      <c r="K27" s="13" t="n">
        <v>4297.3</v>
      </c>
      <c r="L27" s="15" t="n">
        <v>3.5</v>
      </c>
      <c r="M27" s="13" t="n">
        <f aca="false">PRODUCT(G27*L27)-295.83</f>
        <v>3694.17</v>
      </c>
      <c r="N27" s="9"/>
      <c r="O27" s="9"/>
      <c r="P27" s="9"/>
      <c r="Q27" s="9"/>
      <c r="R27" s="9"/>
      <c r="S27" s="9"/>
      <c r="T27" s="9"/>
      <c r="U27" s="9"/>
    </row>
    <row r="28" customFormat="false" ht="15.75" hidden="false" customHeight="true" outlineLevel="0" collapsed="false">
      <c r="A28" s="6" t="n">
        <v>16</v>
      </c>
      <c r="B28" s="11" t="s">
        <v>109</v>
      </c>
      <c r="C28" s="10" t="s">
        <v>110</v>
      </c>
      <c r="D28" s="10" t="s">
        <v>111</v>
      </c>
      <c r="E28" s="17" t="s">
        <v>112</v>
      </c>
      <c r="F28" s="10" t="s">
        <v>113</v>
      </c>
      <c r="G28" s="13" t="n">
        <v>800</v>
      </c>
      <c r="H28" s="14" t="n">
        <v>44775</v>
      </c>
      <c r="I28" s="14" t="n">
        <v>44779</v>
      </c>
      <c r="J28" s="10" t="s">
        <v>21</v>
      </c>
      <c r="K28" s="13" t="n">
        <v>3510.66</v>
      </c>
      <c r="L28" s="15" t="n">
        <v>4.5</v>
      </c>
      <c r="M28" s="13" t="n">
        <f aca="false">PRODUCT(G28*L28)-394.44</f>
        <v>3205.56</v>
      </c>
      <c r="N28" s="9"/>
      <c r="O28" s="9"/>
      <c r="P28" s="9"/>
      <c r="Q28" s="9"/>
      <c r="R28" s="9"/>
      <c r="S28" s="9"/>
      <c r="T28" s="9"/>
      <c r="U28" s="9"/>
    </row>
    <row r="29" customFormat="false" ht="13.5" hidden="false" customHeight="true" outlineLevel="0" collapsed="false">
      <c r="A29" s="10" t="n">
        <v>17</v>
      </c>
      <c r="B29" s="11" t="s">
        <v>114</v>
      </c>
      <c r="C29" s="10" t="s">
        <v>17</v>
      </c>
      <c r="D29" s="10" t="s">
        <v>115</v>
      </c>
      <c r="E29" s="17" t="s">
        <v>116</v>
      </c>
      <c r="F29" s="10" t="s">
        <v>26</v>
      </c>
      <c r="G29" s="13" t="n">
        <v>684</v>
      </c>
      <c r="H29" s="14" t="n">
        <v>44788</v>
      </c>
      <c r="I29" s="14" t="n">
        <v>44792</v>
      </c>
      <c r="J29" s="10" t="s">
        <v>27</v>
      </c>
      <c r="K29" s="13" t="n">
        <v>0</v>
      </c>
      <c r="L29" s="15" t="n">
        <v>4.5</v>
      </c>
      <c r="M29" s="13" t="n">
        <f aca="false">PRODUCT(G29*L29-493.05)</f>
        <v>2584.95</v>
      </c>
      <c r="N29" s="9"/>
      <c r="O29" s="9"/>
      <c r="P29" s="9"/>
      <c r="Q29" s="9"/>
      <c r="R29" s="9"/>
      <c r="S29" s="9"/>
      <c r="T29" s="9"/>
      <c r="U29" s="9"/>
    </row>
    <row r="30" customFormat="false" ht="15.75" hidden="false" customHeight="true" outlineLevel="0" collapsed="false">
      <c r="A30" s="10"/>
      <c r="B30" s="11" t="s">
        <v>117</v>
      </c>
      <c r="C30" s="10" t="s">
        <v>118</v>
      </c>
      <c r="D30" s="10" t="s">
        <v>119</v>
      </c>
      <c r="E30" s="17"/>
      <c r="F30" s="17"/>
      <c r="G30" s="13" t="n">
        <v>540</v>
      </c>
      <c r="H30" s="14"/>
      <c r="I30" s="14"/>
      <c r="J30" s="14"/>
      <c r="K30" s="13" t="n">
        <v>0</v>
      </c>
      <c r="L30" s="15" t="n">
        <v>4.5</v>
      </c>
      <c r="M30" s="13" t="n">
        <f aca="false">PRODUCT(G30*L30-493.05)</f>
        <v>1936.95</v>
      </c>
      <c r="N30" s="9"/>
      <c r="O30" s="9"/>
      <c r="P30" s="9"/>
      <c r="Q30" s="9"/>
      <c r="R30" s="9"/>
      <c r="S30" s="9"/>
      <c r="T30" s="9"/>
      <c r="U30" s="9"/>
    </row>
    <row r="31" customFormat="false" ht="15.75" hidden="false" customHeight="true" outlineLevel="0" collapsed="false">
      <c r="A31" s="10"/>
      <c r="B31" s="11" t="s">
        <v>120</v>
      </c>
      <c r="C31" s="10" t="s">
        <v>34</v>
      </c>
      <c r="D31" s="10" t="s">
        <v>121</v>
      </c>
      <c r="E31" s="17"/>
      <c r="F31" s="17"/>
      <c r="G31" s="13" t="n">
        <v>540</v>
      </c>
      <c r="H31" s="14"/>
      <c r="I31" s="14"/>
      <c r="J31" s="14"/>
      <c r="K31" s="13" t="n">
        <v>0</v>
      </c>
      <c r="L31" s="15" t="n">
        <v>4.5</v>
      </c>
      <c r="M31" s="13" t="n">
        <f aca="false">PRODUCT(G31*L31-493.05)</f>
        <v>1936.95</v>
      </c>
      <c r="N31" s="9"/>
      <c r="O31" s="9"/>
      <c r="P31" s="9"/>
      <c r="Q31" s="9"/>
      <c r="R31" s="9"/>
      <c r="S31" s="9"/>
      <c r="T31" s="9"/>
      <c r="U31" s="9"/>
    </row>
    <row r="32" customFormat="false" ht="15.75" hidden="false" customHeight="true" outlineLevel="0" collapsed="false">
      <c r="A32" s="10"/>
      <c r="B32" s="11" t="s">
        <v>122</v>
      </c>
      <c r="C32" s="10" t="s">
        <v>34</v>
      </c>
      <c r="D32" s="10" t="s">
        <v>123</v>
      </c>
      <c r="E32" s="17"/>
      <c r="F32" s="17"/>
      <c r="G32" s="13" t="n">
        <v>540</v>
      </c>
      <c r="H32" s="14"/>
      <c r="I32" s="14"/>
      <c r="J32" s="14"/>
      <c r="K32" s="13" t="n">
        <v>0</v>
      </c>
      <c r="L32" s="15" t="n">
        <v>4.5</v>
      </c>
      <c r="M32" s="13" t="n">
        <f aca="false">PRODUCT(G32*L32-493.05)</f>
        <v>1936.95</v>
      </c>
      <c r="N32" s="9"/>
      <c r="O32" s="9"/>
      <c r="P32" s="9"/>
      <c r="Q32" s="9"/>
      <c r="R32" s="9"/>
      <c r="S32" s="9"/>
      <c r="T32" s="9"/>
      <c r="U32" s="9"/>
    </row>
    <row r="33" customFormat="false" ht="15.75" hidden="false" customHeight="true" outlineLevel="0" collapsed="false">
      <c r="A33" s="10"/>
      <c r="B33" s="11" t="s">
        <v>124</v>
      </c>
      <c r="C33" s="10" t="s">
        <v>34</v>
      </c>
      <c r="D33" s="10" t="s">
        <v>125</v>
      </c>
      <c r="E33" s="17"/>
      <c r="F33" s="17"/>
      <c r="G33" s="13" t="n">
        <v>540</v>
      </c>
      <c r="H33" s="14"/>
      <c r="I33" s="14"/>
      <c r="J33" s="14"/>
      <c r="K33" s="13" t="n">
        <v>0</v>
      </c>
      <c r="L33" s="15" t="n">
        <v>4.5</v>
      </c>
      <c r="M33" s="13" t="n">
        <f aca="false">PRODUCT(G33*L33-493.05)</f>
        <v>1936.95</v>
      </c>
      <c r="N33" s="9"/>
      <c r="O33" s="9"/>
      <c r="P33" s="9"/>
      <c r="Q33" s="9"/>
      <c r="R33" s="9"/>
      <c r="S33" s="9"/>
      <c r="T33" s="9"/>
      <c r="U33" s="9"/>
    </row>
    <row r="34" customFormat="false" ht="19.5" hidden="false" customHeight="true" outlineLevel="0" collapsed="false">
      <c r="A34" s="10"/>
      <c r="B34" s="11" t="s">
        <v>126</v>
      </c>
      <c r="C34" s="10" t="s">
        <v>127</v>
      </c>
      <c r="D34" s="10" t="s">
        <v>128</v>
      </c>
      <c r="E34" s="17"/>
      <c r="F34" s="17"/>
      <c r="G34" s="13" t="n">
        <v>540</v>
      </c>
      <c r="H34" s="14"/>
      <c r="I34" s="14"/>
      <c r="J34" s="14"/>
      <c r="K34" s="13" t="n">
        <v>0</v>
      </c>
      <c r="L34" s="15" t="n">
        <v>4.5</v>
      </c>
      <c r="M34" s="13" t="n">
        <f aca="false">PRODUCT(G34*L34-493.05)</f>
        <v>1936.95</v>
      </c>
      <c r="N34" s="9"/>
      <c r="O34" s="9"/>
      <c r="P34" s="9"/>
      <c r="Q34" s="9"/>
      <c r="R34" s="9"/>
      <c r="S34" s="9"/>
      <c r="T34" s="9"/>
      <c r="U34" s="9"/>
    </row>
    <row r="35" customFormat="false" ht="15.75" hidden="false" customHeight="true" outlineLevel="0" collapsed="false">
      <c r="A35" s="10"/>
      <c r="B35" s="12" t="s">
        <v>129</v>
      </c>
      <c r="C35" s="10" t="s">
        <v>78</v>
      </c>
      <c r="D35" s="10" t="s">
        <v>130</v>
      </c>
      <c r="E35" s="17"/>
      <c r="F35" s="17"/>
      <c r="G35" s="13" t="n">
        <v>540</v>
      </c>
      <c r="H35" s="14"/>
      <c r="I35" s="14"/>
      <c r="J35" s="14"/>
      <c r="K35" s="13" t="n">
        <v>0</v>
      </c>
      <c r="L35" s="15" t="n">
        <v>4.5</v>
      </c>
      <c r="M35" s="13" t="n">
        <f aca="false">PRODUCT(G35*L35-493.05)</f>
        <v>1936.95</v>
      </c>
      <c r="N35" s="9"/>
      <c r="O35" s="9"/>
      <c r="P35" s="9"/>
      <c r="Q35" s="9"/>
      <c r="R35" s="9"/>
      <c r="S35" s="9"/>
      <c r="T35" s="9"/>
      <c r="U35" s="9"/>
    </row>
    <row r="36" customFormat="false" ht="13.5" hidden="false" customHeight="true" outlineLevel="0" collapsed="false">
      <c r="A36" s="10" t="n">
        <v>18</v>
      </c>
      <c r="B36" s="11" t="s">
        <v>131</v>
      </c>
      <c r="C36" s="10" t="s">
        <v>132</v>
      </c>
      <c r="D36" s="10" t="s">
        <v>133</v>
      </c>
      <c r="E36" s="17" t="s">
        <v>134</v>
      </c>
      <c r="F36" s="10" t="s">
        <v>87</v>
      </c>
      <c r="G36" s="13" t="n">
        <v>1140</v>
      </c>
      <c r="H36" s="14" t="n">
        <v>44788</v>
      </c>
      <c r="I36" s="14" t="n">
        <v>44789</v>
      </c>
      <c r="J36" s="10" t="s">
        <v>21</v>
      </c>
      <c r="K36" s="13" t="n">
        <v>4708.66</v>
      </c>
      <c r="L36" s="15" t="n">
        <v>1.5</v>
      </c>
      <c r="M36" s="13" t="n">
        <f aca="false">PRODUCT(G36*L36-197.22)</f>
        <v>1512.78</v>
      </c>
      <c r="N36" s="9"/>
      <c r="O36" s="9"/>
      <c r="P36" s="9"/>
      <c r="Q36" s="9"/>
      <c r="R36" s="9"/>
      <c r="S36" s="9"/>
      <c r="T36" s="9"/>
      <c r="U36" s="9"/>
    </row>
    <row r="37" customFormat="false" ht="15.75" hidden="false" customHeight="true" outlineLevel="0" collapsed="false">
      <c r="A37" s="10"/>
      <c r="B37" s="11" t="s">
        <v>135</v>
      </c>
      <c r="C37" s="10" t="s">
        <v>136</v>
      </c>
      <c r="D37" s="10" t="s">
        <v>137</v>
      </c>
      <c r="E37" s="17"/>
      <c r="F37" s="17"/>
      <c r="G37" s="13" t="n">
        <v>900</v>
      </c>
      <c r="H37" s="14"/>
      <c r="I37" s="14"/>
      <c r="J37" s="14"/>
      <c r="K37" s="13" t="n">
        <v>4708.66</v>
      </c>
      <c r="L37" s="15" t="n">
        <v>1.5</v>
      </c>
      <c r="M37" s="13" t="n">
        <f aca="false">PRODUCT(G37*L37-197.22)</f>
        <v>1152.78</v>
      </c>
      <c r="N37" s="9"/>
      <c r="O37" s="9"/>
      <c r="P37" s="9"/>
      <c r="Q37" s="9"/>
      <c r="R37" s="9"/>
      <c r="S37" s="9"/>
      <c r="T37" s="9"/>
      <c r="U37" s="9"/>
    </row>
    <row r="38" customFormat="false" ht="15.75" hidden="false" customHeight="true" outlineLevel="0" collapsed="false">
      <c r="A38" s="10" t="n">
        <v>19</v>
      </c>
      <c r="B38" s="11" t="s">
        <v>103</v>
      </c>
      <c r="C38" s="10" t="s">
        <v>104</v>
      </c>
      <c r="D38" s="10" t="s">
        <v>105</v>
      </c>
      <c r="E38" s="17" t="s">
        <v>138</v>
      </c>
      <c r="F38" s="10" t="s">
        <v>72</v>
      </c>
      <c r="G38" s="13" t="n">
        <v>1140</v>
      </c>
      <c r="H38" s="14" t="n">
        <v>44787</v>
      </c>
      <c r="I38" s="14" t="n">
        <v>44789</v>
      </c>
      <c r="J38" s="10" t="s">
        <v>21</v>
      </c>
      <c r="K38" s="13" t="n">
        <v>3424.06</v>
      </c>
      <c r="L38" s="15" t="n">
        <v>2.5</v>
      </c>
      <c r="M38" s="13" t="n">
        <f aca="false">PRODUCT(G38*L38)-197.22</f>
        <v>2652.78</v>
      </c>
      <c r="N38" s="9"/>
      <c r="O38" s="9"/>
      <c r="P38" s="9"/>
      <c r="Q38" s="9"/>
      <c r="R38" s="9"/>
      <c r="S38" s="9"/>
      <c r="T38" s="9"/>
      <c r="U38" s="9"/>
    </row>
    <row r="39" customFormat="false" ht="13.5" hidden="false" customHeight="true" outlineLevel="0" collapsed="false">
      <c r="A39" s="10" t="n">
        <v>20</v>
      </c>
      <c r="B39" s="11" t="s">
        <v>139</v>
      </c>
      <c r="C39" s="10" t="s">
        <v>136</v>
      </c>
      <c r="D39" s="10" t="s">
        <v>140</v>
      </c>
      <c r="E39" s="17" t="s">
        <v>141</v>
      </c>
      <c r="F39" s="10" t="s">
        <v>83</v>
      </c>
      <c r="G39" s="13" t="n">
        <v>900</v>
      </c>
      <c r="H39" s="14" t="n">
        <v>44780</v>
      </c>
      <c r="I39" s="14" t="n">
        <v>44785</v>
      </c>
      <c r="J39" s="10" t="s">
        <v>21</v>
      </c>
      <c r="K39" s="13" t="n">
        <v>0</v>
      </c>
      <c r="L39" s="15" t="n">
        <v>5.5</v>
      </c>
      <c r="M39" s="13" t="n">
        <f aca="false">PRODUCT(G39*L39)</f>
        <v>4950</v>
      </c>
      <c r="N39" s="9"/>
      <c r="O39" s="9"/>
      <c r="P39" s="9"/>
      <c r="Q39" s="9"/>
      <c r="R39" s="9"/>
      <c r="S39" s="9"/>
      <c r="T39" s="9"/>
      <c r="U39" s="9"/>
    </row>
    <row r="40" customFormat="false" ht="15.75" hidden="false" customHeight="true" outlineLevel="0" collapsed="false">
      <c r="A40" s="10"/>
      <c r="B40" s="11" t="s">
        <v>142</v>
      </c>
      <c r="C40" s="10" t="s">
        <v>136</v>
      </c>
      <c r="D40" s="10" t="s">
        <v>143</v>
      </c>
      <c r="E40" s="17"/>
      <c r="F40" s="17"/>
      <c r="G40" s="13" t="n">
        <v>900</v>
      </c>
      <c r="H40" s="14"/>
      <c r="I40" s="14"/>
      <c r="J40" s="14"/>
      <c r="K40" s="13" t="n">
        <v>0</v>
      </c>
      <c r="L40" s="15" t="n">
        <v>5.5</v>
      </c>
      <c r="M40" s="13" t="n">
        <f aca="false">PRODUCT(G40*L40)</f>
        <v>4950</v>
      </c>
      <c r="N40" s="9"/>
      <c r="O40" s="9"/>
      <c r="P40" s="9"/>
      <c r="Q40" s="9"/>
      <c r="R40" s="9"/>
      <c r="S40" s="9"/>
      <c r="T40" s="9"/>
      <c r="U40" s="9"/>
    </row>
    <row r="41" customFormat="false" ht="13.5" hidden="false" customHeight="true" outlineLevel="0" collapsed="false">
      <c r="A41" s="10" t="n">
        <v>21</v>
      </c>
      <c r="B41" s="11" t="s">
        <v>144</v>
      </c>
      <c r="C41" s="10" t="s">
        <v>145</v>
      </c>
      <c r="D41" s="10" t="s">
        <v>146</v>
      </c>
      <c r="E41" s="17" t="s">
        <v>147</v>
      </c>
      <c r="F41" s="10" t="s">
        <v>148</v>
      </c>
      <c r="G41" s="13" t="n">
        <v>1140</v>
      </c>
      <c r="H41" s="14" t="n">
        <v>44780</v>
      </c>
      <c r="I41" s="14" t="n">
        <v>44783</v>
      </c>
      <c r="J41" s="10" t="s">
        <v>21</v>
      </c>
      <c r="K41" s="13" t="n">
        <v>0</v>
      </c>
      <c r="L41" s="15" t="n">
        <v>3.5</v>
      </c>
      <c r="M41" s="13" t="n">
        <f aca="false">PRODUCT(G41*L41)-295.83</f>
        <v>3694.17</v>
      </c>
      <c r="N41" s="9"/>
      <c r="O41" s="9"/>
      <c r="P41" s="9"/>
      <c r="Q41" s="9"/>
      <c r="R41" s="9"/>
      <c r="S41" s="9"/>
      <c r="T41" s="9"/>
      <c r="U41" s="9"/>
    </row>
    <row r="42" customFormat="false" ht="15.75" hidden="false" customHeight="true" outlineLevel="0" collapsed="false">
      <c r="A42" s="10"/>
      <c r="B42" s="11" t="s">
        <v>149</v>
      </c>
      <c r="C42" s="10" t="s">
        <v>17</v>
      </c>
      <c r="D42" s="10" t="s">
        <v>150</v>
      </c>
      <c r="E42" s="17"/>
      <c r="F42" s="17"/>
      <c r="G42" s="13" t="n">
        <v>1140</v>
      </c>
      <c r="H42" s="14"/>
      <c r="I42" s="14"/>
      <c r="J42" s="14"/>
      <c r="K42" s="13" t="n">
        <v>0</v>
      </c>
      <c r="L42" s="15" t="n">
        <v>3.5</v>
      </c>
      <c r="M42" s="13" t="n">
        <f aca="false">PRODUCT(G42*L42)-295.83</f>
        <v>3694.17</v>
      </c>
      <c r="N42" s="9"/>
      <c r="O42" s="9"/>
      <c r="P42" s="9"/>
      <c r="Q42" s="9"/>
      <c r="R42" s="9"/>
      <c r="S42" s="9"/>
      <c r="T42" s="9"/>
      <c r="U42" s="9"/>
    </row>
    <row r="43" customFormat="false" ht="15.75" hidden="false" customHeight="true" outlineLevel="0" collapsed="false">
      <c r="A43" s="10"/>
      <c r="B43" s="11" t="s">
        <v>151</v>
      </c>
      <c r="C43" s="10" t="s">
        <v>17</v>
      </c>
      <c r="D43" s="10" t="s">
        <v>152</v>
      </c>
      <c r="E43" s="17"/>
      <c r="F43" s="17"/>
      <c r="G43" s="13" t="n">
        <v>1140</v>
      </c>
      <c r="H43" s="14"/>
      <c r="I43" s="14"/>
      <c r="J43" s="14"/>
      <c r="K43" s="13" t="n">
        <v>0</v>
      </c>
      <c r="L43" s="15" t="n">
        <v>3.5</v>
      </c>
      <c r="M43" s="13" t="n">
        <f aca="false">PRODUCT(G43*L43)-295.83</f>
        <v>3694.17</v>
      </c>
      <c r="N43" s="9"/>
      <c r="O43" s="9"/>
      <c r="P43" s="9"/>
      <c r="Q43" s="9"/>
      <c r="R43" s="9"/>
      <c r="S43" s="9"/>
      <c r="T43" s="9"/>
      <c r="U43" s="9"/>
    </row>
    <row r="44" customFormat="false" ht="15.75" hidden="false" customHeight="true" outlineLevel="0" collapsed="false">
      <c r="A44" s="10"/>
      <c r="B44" s="11" t="s">
        <v>153</v>
      </c>
      <c r="C44" s="10" t="s">
        <v>78</v>
      </c>
      <c r="D44" s="10" t="s">
        <v>154</v>
      </c>
      <c r="E44" s="17"/>
      <c r="F44" s="17"/>
      <c r="G44" s="13" t="n">
        <v>720</v>
      </c>
      <c r="H44" s="14"/>
      <c r="I44" s="14"/>
      <c r="J44" s="14"/>
      <c r="K44" s="13" t="n">
        <v>0</v>
      </c>
      <c r="L44" s="15" t="n">
        <v>3.5</v>
      </c>
      <c r="M44" s="13" t="n">
        <f aca="false">PRODUCT(G44*L44)-295.83</f>
        <v>2224.17</v>
      </c>
      <c r="N44" s="9"/>
      <c r="O44" s="9"/>
      <c r="P44" s="9"/>
      <c r="Q44" s="9"/>
      <c r="R44" s="9"/>
      <c r="S44" s="9"/>
      <c r="T44" s="9"/>
      <c r="U44" s="9"/>
    </row>
    <row r="45" customFormat="false" ht="15.75" hidden="false" customHeight="true" outlineLevel="0" collapsed="false">
      <c r="A45" s="10" t="n">
        <v>22</v>
      </c>
      <c r="B45" s="18" t="s">
        <v>155</v>
      </c>
      <c r="C45" s="19" t="s">
        <v>156</v>
      </c>
      <c r="D45" s="19" t="s">
        <v>157</v>
      </c>
      <c r="E45" s="22" t="s">
        <v>158</v>
      </c>
      <c r="F45" s="19" t="s">
        <v>159</v>
      </c>
      <c r="G45" s="23" t="n">
        <v>432</v>
      </c>
      <c r="H45" s="14" t="n">
        <v>44777</v>
      </c>
      <c r="I45" s="14" t="n">
        <v>44777</v>
      </c>
      <c r="J45" s="10" t="s">
        <v>27</v>
      </c>
      <c r="K45" s="13" t="n">
        <v>0</v>
      </c>
      <c r="L45" s="15" t="n">
        <v>0.5</v>
      </c>
      <c r="M45" s="13" t="n">
        <f aca="false">PRODUCT(G45*L45)-98.61</f>
        <v>117.39</v>
      </c>
      <c r="N45" s="9"/>
      <c r="O45" s="9"/>
      <c r="P45" s="9"/>
      <c r="Q45" s="9"/>
      <c r="R45" s="9"/>
      <c r="S45" s="9"/>
      <c r="T45" s="9"/>
      <c r="U45" s="9"/>
    </row>
    <row r="46" customFormat="false" ht="15.75" hidden="false" customHeight="true" outlineLevel="0" collapsed="false">
      <c r="A46" s="10" t="n">
        <v>23</v>
      </c>
      <c r="B46" s="18" t="s">
        <v>96</v>
      </c>
      <c r="C46" s="19" t="s">
        <v>97</v>
      </c>
      <c r="D46" s="19" t="s">
        <v>98</v>
      </c>
      <c r="E46" s="22" t="s">
        <v>160</v>
      </c>
      <c r="F46" s="19" t="s">
        <v>159</v>
      </c>
      <c r="G46" s="23" t="n">
        <v>480</v>
      </c>
      <c r="H46" s="14" t="n">
        <v>44775</v>
      </c>
      <c r="I46" s="14" t="n">
        <v>44777</v>
      </c>
      <c r="J46" s="10" t="s">
        <v>27</v>
      </c>
      <c r="K46" s="13" t="n">
        <v>0</v>
      </c>
      <c r="L46" s="15" t="n">
        <v>2.5</v>
      </c>
      <c r="M46" s="13" t="n">
        <f aca="false">PRODUCT(G46*L46-295.83)</f>
        <v>904.17</v>
      </c>
      <c r="N46" s="9"/>
      <c r="O46" s="9"/>
      <c r="P46" s="9"/>
      <c r="Q46" s="9"/>
      <c r="R46" s="9"/>
      <c r="S46" s="9"/>
      <c r="T46" s="9"/>
      <c r="U46" s="9"/>
    </row>
    <row r="47" customFormat="false" ht="15.75" hidden="false" customHeight="true" outlineLevel="0" collapsed="false">
      <c r="A47" s="10" t="n">
        <v>24</v>
      </c>
      <c r="B47" s="18" t="s">
        <v>161</v>
      </c>
      <c r="C47" s="19" t="s">
        <v>17</v>
      </c>
      <c r="D47" s="19" t="s">
        <v>162</v>
      </c>
      <c r="E47" s="22" t="s">
        <v>163</v>
      </c>
      <c r="F47" s="19" t="s">
        <v>72</v>
      </c>
      <c r="G47" s="23" t="n">
        <v>0</v>
      </c>
      <c r="H47" s="14" t="n">
        <v>44788</v>
      </c>
      <c r="I47" s="14" t="n">
        <v>44790</v>
      </c>
      <c r="J47" s="10" t="s">
        <v>21</v>
      </c>
      <c r="K47" s="13" t="n">
        <v>0</v>
      </c>
      <c r="L47" s="15" t="n">
        <v>0</v>
      </c>
      <c r="M47" s="13" t="n">
        <f aca="false">PRODUCT(G47*L47)</f>
        <v>0</v>
      </c>
      <c r="N47" s="9"/>
      <c r="O47" s="9"/>
      <c r="P47" s="9"/>
      <c r="Q47" s="9"/>
      <c r="R47" s="9"/>
      <c r="S47" s="9"/>
      <c r="T47" s="9"/>
      <c r="U47" s="9"/>
    </row>
    <row r="48" customFormat="false" ht="13.5" hidden="false" customHeight="true" outlineLevel="0" collapsed="false">
      <c r="A48" s="10" t="n">
        <v>25</v>
      </c>
      <c r="B48" s="18" t="s">
        <v>164</v>
      </c>
      <c r="C48" s="19" t="s">
        <v>34</v>
      </c>
      <c r="D48" s="19" t="s">
        <v>165</v>
      </c>
      <c r="E48" s="22" t="s">
        <v>166</v>
      </c>
      <c r="F48" s="19" t="s">
        <v>167</v>
      </c>
      <c r="G48" s="23" t="n">
        <v>432</v>
      </c>
      <c r="H48" s="14" t="n">
        <v>44786</v>
      </c>
      <c r="I48" s="14" t="n">
        <v>44794</v>
      </c>
      <c r="J48" s="10" t="s">
        <v>21</v>
      </c>
      <c r="K48" s="13" t="n">
        <v>2516.1</v>
      </c>
      <c r="L48" s="15" t="n">
        <v>8.5</v>
      </c>
      <c r="M48" s="13" t="n">
        <f aca="false">PRODUCT(G48*L48-887.49)</f>
        <v>2784.51</v>
      </c>
      <c r="N48" s="9"/>
      <c r="O48" s="9"/>
      <c r="P48" s="9"/>
      <c r="Q48" s="9"/>
      <c r="R48" s="9"/>
      <c r="S48" s="9"/>
      <c r="T48" s="9"/>
      <c r="U48" s="9"/>
    </row>
    <row r="49" customFormat="false" ht="15.75" hidden="false" customHeight="true" outlineLevel="0" collapsed="false">
      <c r="A49" s="10"/>
      <c r="B49" s="18" t="s">
        <v>168</v>
      </c>
      <c r="C49" s="19" t="s">
        <v>169</v>
      </c>
      <c r="D49" s="19" t="s">
        <v>170</v>
      </c>
      <c r="E49" s="22"/>
      <c r="F49" s="22"/>
      <c r="G49" s="23" t="n">
        <v>432</v>
      </c>
      <c r="H49" s="14"/>
      <c r="I49" s="14"/>
      <c r="J49" s="14"/>
      <c r="K49" s="13" t="n">
        <v>2516.1</v>
      </c>
      <c r="L49" s="15" t="n">
        <v>8.5</v>
      </c>
      <c r="M49" s="13" t="n">
        <f aca="false">PRODUCT(G49*L49-887.49)</f>
        <v>2784.51</v>
      </c>
      <c r="N49" s="9"/>
      <c r="O49" s="9"/>
      <c r="P49" s="9"/>
      <c r="Q49" s="9"/>
      <c r="R49" s="9"/>
      <c r="S49" s="9"/>
      <c r="T49" s="9"/>
      <c r="U49" s="9"/>
    </row>
    <row r="50" customFormat="false" ht="15.75" hidden="false" customHeight="true" outlineLevel="0" collapsed="false">
      <c r="A50" s="10"/>
      <c r="B50" s="18" t="s">
        <v>171</v>
      </c>
      <c r="C50" s="19" t="s">
        <v>34</v>
      </c>
      <c r="D50" s="19" t="s">
        <v>172</v>
      </c>
      <c r="E50" s="22"/>
      <c r="F50" s="22"/>
      <c r="G50" s="23" t="n">
        <v>432</v>
      </c>
      <c r="H50" s="14"/>
      <c r="I50" s="14"/>
      <c r="J50" s="14"/>
      <c r="K50" s="13" t="n">
        <v>2516.1</v>
      </c>
      <c r="L50" s="15" t="n">
        <v>8.5</v>
      </c>
      <c r="M50" s="13" t="n">
        <f aca="false">PRODUCT(G50*L50-887.49)</f>
        <v>2784.51</v>
      </c>
      <c r="N50" s="9"/>
      <c r="O50" s="9"/>
      <c r="P50" s="9"/>
      <c r="Q50" s="9"/>
      <c r="R50" s="9"/>
      <c r="S50" s="9"/>
      <c r="T50" s="9"/>
      <c r="U50" s="9"/>
    </row>
    <row r="51" customFormat="false" ht="13.5" hidden="false" customHeight="true" outlineLevel="0" collapsed="false">
      <c r="A51" s="10" t="n">
        <v>26</v>
      </c>
      <c r="B51" s="11" t="s">
        <v>93</v>
      </c>
      <c r="C51" s="10" t="s">
        <v>94</v>
      </c>
      <c r="D51" s="10" t="s">
        <v>95</v>
      </c>
      <c r="E51" s="22" t="s">
        <v>173</v>
      </c>
      <c r="F51" s="19" t="s">
        <v>174</v>
      </c>
      <c r="G51" s="23" t="n">
        <v>480</v>
      </c>
      <c r="H51" s="14" t="n">
        <v>44781</v>
      </c>
      <c r="I51" s="14" t="n">
        <v>44781</v>
      </c>
      <c r="J51" s="10" t="s">
        <v>50</v>
      </c>
      <c r="K51" s="13" t="n">
        <v>0</v>
      </c>
      <c r="L51" s="15" t="n">
        <v>0.5</v>
      </c>
      <c r="M51" s="13" t="n">
        <f aca="false">PRODUCT(G51*L51-98.61)</f>
        <v>141.39</v>
      </c>
      <c r="N51" s="9"/>
      <c r="O51" s="9"/>
      <c r="P51" s="9"/>
      <c r="Q51" s="9"/>
      <c r="R51" s="9"/>
      <c r="S51" s="9"/>
      <c r="T51" s="9"/>
      <c r="U51" s="9"/>
    </row>
    <row r="52" customFormat="false" ht="15.75" hidden="false" customHeight="true" outlineLevel="0" collapsed="false">
      <c r="A52" s="10"/>
      <c r="B52" s="11" t="s">
        <v>96</v>
      </c>
      <c r="C52" s="10" t="s">
        <v>97</v>
      </c>
      <c r="D52" s="10" t="s">
        <v>98</v>
      </c>
      <c r="E52" s="22"/>
      <c r="F52" s="22"/>
      <c r="G52" s="23" t="n">
        <v>480</v>
      </c>
      <c r="H52" s="14" t="n">
        <v>44781</v>
      </c>
      <c r="I52" s="14" t="n">
        <v>44781</v>
      </c>
      <c r="J52" s="10"/>
      <c r="K52" s="13" t="n">
        <v>0</v>
      </c>
      <c r="L52" s="15" t="n">
        <v>0.5</v>
      </c>
      <c r="M52" s="13" t="n">
        <f aca="false">PRODUCT(G52*L52-98.61)</f>
        <v>141.39</v>
      </c>
      <c r="N52" s="9"/>
      <c r="O52" s="9"/>
      <c r="P52" s="9"/>
      <c r="Q52" s="9"/>
      <c r="R52" s="9"/>
      <c r="S52" s="9"/>
      <c r="T52" s="9"/>
      <c r="U52" s="9"/>
    </row>
    <row r="53" customFormat="false" ht="15.75" hidden="false" customHeight="true" outlineLevel="0" collapsed="false">
      <c r="A53" s="10" t="n">
        <v>27</v>
      </c>
      <c r="B53" s="18" t="s">
        <v>65</v>
      </c>
      <c r="C53" s="19" t="s">
        <v>17</v>
      </c>
      <c r="D53" s="19" t="s">
        <v>66</v>
      </c>
      <c r="E53" s="22" t="s">
        <v>175</v>
      </c>
      <c r="F53" s="19" t="s">
        <v>61</v>
      </c>
      <c r="G53" s="23" t="n">
        <v>0</v>
      </c>
      <c r="H53" s="14" t="n">
        <v>44796</v>
      </c>
      <c r="I53" s="14" t="n">
        <v>44797</v>
      </c>
      <c r="J53" s="10" t="s">
        <v>21</v>
      </c>
      <c r="K53" s="13" t="n">
        <v>5271.31</v>
      </c>
      <c r="L53" s="15" t="n">
        <v>0</v>
      </c>
      <c r="M53" s="13" t="n">
        <f aca="false">PRODUCT(G53*L53)</f>
        <v>0</v>
      </c>
      <c r="N53" s="9"/>
      <c r="O53" s="9"/>
      <c r="P53" s="9"/>
      <c r="Q53" s="9"/>
      <c r="R53" s="9"/>
      <c r="S53" s="9"/>
      <c r="T53" s="9"/>
      <c r="U53" s="9"/>
    </row>
    <row r="54" customFormat="false" ht="13.5" hidden="false" customHeight="true" outlineLevel="0" collapsed="false">
      <c r="A54" s="10" t="n">
        <v>28</v>
      </c>
      <c r="B54" s="18" t="s">
        <v>176</v>
      </c>
      <c r="C54" s="19" t="s">
        <v>78</v>
      </c>
      <c r="D54" s="19" t="s">
        <v>177</v>
      </c>
      <c r="E54" s="22" t="s">
        <v>178</v>
      </c>
      <c r="F54" s="19" t="s">
        <v>179</v>
      </c>
      <c r="G54" s="23" t="n">
        <v>432</v>
      </c>
      <c r="H54" s="14" t="n">
        <v>44790</v>
      </c>
      <c r="I54" s="14" t="n">
        <v>44797</v>
      </c>
      <c r="J54" s="10" t="s">
        <v>21</v>
      </c>
      <c r="K54" s="13" t="n">
        <v>2521.1</v>
      </c>
      <c r="L54" s="15" t="n">
        <v>7.5</v>
      </c>
      <c r="M54" s="13" t="n">
        <f aca="false">PRODUCT(G54*L54)-591.66</f>
        <v>2648.34</v>
      </c>
      <c r="N54" s="9"/>
      <c r="O54" s="9"/>
      <c r="P54" s="9"/>
      <c r="Q54" s="9"/>
      <c r="R54" s="9"/>
      <c r="S54" s="9"/>
      <c r="T54" s="9"/>
      <c r="U54" s="9"/>
    </row>
    <row r="55" customFormat="false" ht="15.75" hidden="false" customHeight="true" outlineLevel="0" collapsed="false">
      <c r="A55" s="10"/>
      <c r="B55" s="18" t="s">
        <v>180</v>
      </c>
      <c r="C55" s="19" t="s">
        <v>78</v>
      </c>
      <c r="D55" s="19" t="s">
        <v>181</v>
      </c>
      <c r="E55" s="22"/>
      <c r="F55" s="22"/>
      <c r="G55" s="23" t="n">
        <v>432</v>
      </c>
      <c r="H55" s="14"/>
      <c r="I55" s="14"/>
      <c r="J55" s="14"/>
      <c r="K55" s="13" t="n">
        <v>2521.1</v>
      </c>
      <c r="L55" s="15" t="n">
        <v>7.5</v>
      </c>
      <c r="M55" s="13" t="n">
        <f aca="false">PRODUCT(G55*L55)-591.66</f>
        <v>2648.34</v>
      </c>
      <c r="N55" s="9"/>
      <c r="O55" s="9"/>
      <c r="P55" s="9"/>
      <c r="Q55" s="9"/>
      <c r="R55" s="9"/>
      <c r="S55" s="9"/>
      <c r="T55" s="9"/>
      <c r="U55" s="9"/>
    </row>
    <row r="56" customFormat="false" ht="13.5" hidden="false" customHeight="true" outlineLevel="0" collapsed="false">
      <c r="A56" s="10" t="n">
        <v>29</v>
      </c>
      <c r="B56" s="18" t="s">
        <v>182</v>
      </c>
      <c r="C56" s="19" t="s">
        <v>118</v>
      </c>
      <c r="D56" s="19" t="s">
        <v>183</v>
      </c>
      <c r="E56" s="22" t="s">
        <v>184</v>
      </c>
      <c r="F56" s="19" t="s">
        <v>185</v>
      </c>
      <c r="G56" s="23" t="n">
        <v>432</v>
      </c>
      <c r="H56" s="14" t="n">
        <v>44787</v>
      </c>
      <c r="I56" s="14" t="n">
        <v>44796</v>
      </c>
      <c r="J56" s="10" t="s">
        <v>21</v>
      </c>
      <c r="K56" s="13" t="n">
        <v>3661.11</v>
      </c>
      <c r="L56" s="15" t="n">
        <v>9.5</v>
      </c>
      <c r="M56" s="13" t="n">
        <f aca="false">PRODUCT(G56*L56)-690.27</f>
        <v>3413.73</v>
      </c>
      <c r="N56" s="9"/>
      <c r="O56" s="9"/>
      <c r="P56" s="9"/>
      <c r="Q56" s="9"/>
      <c r="R56" s="9"/>
      <c r="S56" s="9"/>
      <c r="T56" s="9"/>
      <c r="U56" s="9"/>
    </row>
    <row r="57" customFormat="false" ht="15.75" hidden="false" customHeight="true" outlineLevel="0" collapsed="false">
      <c r="A57" s="10"/>
      <c r="B57" s="18" t="s">
        <v>186</v>
      </c>
      <c r="C57" s="19" t="s">
        <v>78</v>
      </c>
      <c r="D57" s="19" t="s">
        <v>187</v>
      </c>
      <c r="E57" s="22"/>
      <c r="F57" s="22"/>
      <c r="G57" s="23" t="n">
        <v>432</v>
      </c>
      <c r="H57" s="14"/>
      <c r="I57" s="14"/>
      <c r="J57" s="14"/>
      <c r="K57" s="13" t="n">
        <v>3661.11</v>
      </c>
      <c r="L57" s="15" t="n">
        <v>9.5</v>
      </c>
      <c r="M57" s="13" t="n">
        <f aca="false">PRODUCT(G57*L57)-690.27</f>
        <v>3413.73</v>
      </c>
      <c r="N57" s="9"/>
      <c r="O57" s="9"/>
      <c r="P57" s="9"/>
      <c r="Q57" s="9"/>
      <c r="R57" s="9"/>
      <c r="S57" s="9"/>
      <c r="T57" s="9"/>
      <c r="U57" s="9"/>
    </row>
    <row r="58" customFormat="false" ht="13.5" hidden="false" customHeight="true" outlineLevel="0" collapsed="false">
      <c r="A58" s="10" t="n">
        <v>30</v>
      </c>
      <c r="B58" s="11" t="s">
        <v>188</v>
      </c>
      <c r="C58" s="10" t="s">
        <v>189</v>
      </c>
      <c r="D58" s="10" t="s">
        <v>190</v>
      </c>
      <c r="E58" s="22" t="s">
        <v>191</v>
      </c>
      <c r="F58" s="19" t="s">
        <v>192</v>
      </c>
      <c r="G58" s="23" t="n">
        <v>684</v>
      </c>
      <c r="H58" s="14" t="n">
        <v>44780</v>
      </c>
      <c r="I58" s="14" t="n">
        <v>44786</v>
      </c>
      <c r="J58" s="10" t="s">
        <v>27</v>
      </c>
      <c r="K58" s="13" t="n">
        <v>0</v>
      </c>
      <c r="L58" s="15" t="n">
        <v>6.5</v>
      </c>
      <c r="M58" s="13" t="n">
        <f aca="false">PRODUCT(G58*L58)-493.05</f>
        <v>3952.95</v>
      </c>
      <c r="N58" s="9"/>
      <c r="O58" s="9"/>
      <c r="P58" s="9"/>
      <c r="Q58" s="9"/>
      <c r="R58" s="9"/>
      <c r="S58" s="9"/>
      <c r="T58" s="9"/>
      <c r="U58" s="9"/>
    </row>
    <row r="59" customFormat="false" ht="15.75" hidden="false" customHeight="true" outlineLevel="0" collapsed="false">
      <c r="A59" s="10"/>
      <c r="B59" s="18" t="s">
        <v>193</v>
      </c>
      <c r="C59" s="10" t="s">
        <v>78</v>
      </c>
      <c r="D59" s="10" t="s">
        <v>194</v>
      </c>
      <c r="E59" s="22"/>
      <c r="F59" s="22"/>
      <c r="G59" s="23" t="n">
        <v>480</v>
      </c>
      <c r="H59" s="14" t="n">
        <v>44780</v>
      </c>
      <c r="I59" s="14" t="n">
        <v>44786</v>
      </c>
      <c r="J59" s="10"/>
      <c r="K59" s="13" t="n">
        <v>0</v>
      </c>
      <c r="L59" s="15" t="n">
        <v>6.5</v>
      </c>
      <c r="M59" s="13" t="n">
        <f aca="false">PRODUCT(G59*L59)-493.05</f>
        <v>2626.95</v>
      </c>
      <c r="N59" s="9"/>
      <c r="O59" s="9"/>
      <c r="P59" s="9"/>
      <c r="Q59" s="9"/>
      <c r="R59" s="9"/>
      <c r="S59" s="9"/>
      <c r="T59" s="9"/>
      <c r="U59" s="9"/>
    </row>
    <row r="60" customFormat="false" ht="15.75" hidden="false" customHeight="true" outlineLevel="0" collapsed="false">
      <c r="A60" s="10"/>
      <c r="B60" s="18" t="s">
        <v>195</v>
      </c>
      <c r="C60" s="10" t="s">
        <v>196</v>
      </c>
      <c r="D60" s="10" t="s">
        <v>197</v>
      </c>
      <c r="E60" s="22"/>
      <c r="F60" s="22"/>
      <c r="G60" s="23" t="n">
        <v>480</v>
      </c>
      <c r="H60" s="14" t="n">
        <v>44780</v>
      </c>
      <c r="I60" s="14" t="n">
        <v>44786</v>
      </c>
      <c r="J60" s="10"/>
      <c r="K60" s="13" t="n">
        <v>0</v>
      </c>
      <c r="L60" s="15" t="n">
        <v>6.5</v>
      </c>
      <c r="M60" s="13" t="n">
        <f aca="false">PRODUCT(G60*L60)-493.05</f>
        <v>2626.95</v>
      </c>
      <c r="N60" s="9"/>
      <c r="O60" s="9"/>
      <c r="P60" s="9"/>
      <c r="Q60" s="9"/>
      <c r="R60" s="9"/>
      <c r="S60" s="9"/>
      <c r="T60" s="9"/>
      <c r="U60" s="9"/>
    </row>
    <row r="61" customFormat="false" ht="15.75" hidden="false" customHeight="true" outlineLevel="0" collapsed="false">
      <c r="A61" s="10"/>
      <c r="B61" s="18" t="s">
        <v>198</v>
      </c>
      <c r="C61" s="10" t="s">
        <v>52</v>
      </c>
      <c r="D61" s="10" t="s">
        <v>199</v>
      </c>
      <c r="E61" s="22"/>
      <c r="F61" s="22"/>
      <c r="G61" s="23" t="n">
        <v>480</v>
      </c>
      <c r="H61" s="14" t="n">
        <v>44780</v>
      </c>
      <c r="I61" s="14" t="n">
        <v>44786</v>
      </c>
      <c r="J61" s="10"/>
      <c r="K61" s="13" t="n">
        <v>0</v>
      </c>
      <c r="L61" s="15" t="n">
        <v>6.5</v>
      </c>
      <c r="M61" s="13" t="n">
        <f aca="false">PRODUCT(G61*L61)-493.05</f>
        <v>2626.95</v>
      </c>
      <c r="N61" s="9"/>
      <c r="O61" s="9"/>
      <c r="P61" s="9"/>
      <c r="Q61" s="9"/>
      <c r="R61" s="9"/>
      <c r="S61" s="9"/>
      <c r="T61" s="9"/>
      <c r="U61" s="9"/>
    </row>
    <row r="62" customFormat="false" ht="13.5" hidden="false" customHeight="true" outlineLevel="0" collapsed="false">
      <c r="A62" s="10" t="n">
        <v>31</v>
      </c>
      <c r="B62" s="18" t="s">
        <v>200</v>
      </c>
      <c r="C62" s="19" t="s">
        <v>201</v>
      </c>
      <c r="D62" s="19" t="s">
        <v>202</v>
      </c>
      <c r="E62" s="22" t="s">
        <v>203</v>
      </c>
      <c r="F62" s="19" t="s">
        <v>204</v>
      </c>
      <c r="G62" s="23" t="n">
        <v>540</v>
      </c>
      <c r="H62" s="14" t="n">
        <v>44789</v>
      </c>
      <c r="I62" s="14" t="n">
        <v>44789</v>
      </c>
      <c r="J62" s="10" t="s">
        <v>27</v>
      </c>
      <c r="K62" s="13" t="n">
        <v>0</v>
      </c>
      <c r="L62" s="15" t="n">
        <v>0.5</v>
      </c>
      <c r="M62" s="13" t="n">
        <f aca="false">PRODUCT(G62*L62-98.61)</f>
        <v>171.39</v>
      </c>
      <c r="N62" s="9"/>
      <c r="O62" s="9"/>
      <c r="P62" s="9"/>
      <c r="Q62" s="9"/>
      <c r="R62" s="9"/>
      <c r="S62" s="9"/>
      <c r="T62" s="9"/>
      <c r="U62" s="9"/>
    </row>
    <row r="63" customFormat="false" ht="15.75" hidden="false" customHeight="true" outlineLevel="0" collapsed="false">
      <c r="A63" s="10"/>
      <c r="B63" s="18" t="s">
        <v>205</v>
      </c>
      <c r="C63" s="19" t="s">
        <v>78</v>
      </c>
      <c r="D63" s="19" t="s">
        <v>206</v>
      </c>
      <c r="E63" s="22"/>
      <c r="F63" s="22"/>
      <c r="G63" s="23" t="n">
        <v>540</v>
      </c>
      <c r="H63" s="14"/>
      <c r="I63" s="14"/>
      <c r="J63" s="14"/>
      <c r="K63" s="13" t="n">
        <v>0</v>
      </c>
      <c r="L63" s="15" t="n">
        <v>0.5</v>
      </c>
      <c r="M63" s="13" t="n">
        <f aca="false">PRODUCT(G63*L63-98.61)</f>
        <v>171.39</v>
      </c>
      <c r="N63" s="9"/>
      <c r="O63" s="9"/>
      <c r="P63" s="9"/>
      <c r="Q63" s="9"/>
      <c r="R63" s="9"/>
      <c r="S63" s="9"/>
      <c r="T63" s="9"/>
      <c r="U63" s="9"/>
    </row>
    <row r="64" customFormat="false" ht="15.75" hidden="false" customHeight="true" outlineLevel="0" collapsed="false">
      <c r="A64" s="10"/>
      <c r="B64" s="18" t="s">
        <v>207</v>
      </c>
      <c r="C64" s="19" t="s">
        <v>208</v>
      </c>
      <c r="D64" s="19" t="s">
        <v>209</v>
      </c>
      <c r="E64" s="22"/>
      <c r="F64" s="22"/>
      <c r="G64" s="23" t="n">
        <v>540</v>
      </c>
      <c r="H64" s="14"/>
      <c r="I64" s="14"/>
      <c r="J64" s="14"/>
      <c r="K64" s="13" t="n">
        <v>0</v>
      </c>
      <c r="L64" s="15" t="n">
        <v>0.5</v>
      </c>
      <c r="M64" s="13" t="n">
        <f aca="false">PRODUCT(G64*L64-98.61)</f>
        <v>171.39</v>
      </c>
      <c r="N64" s="9"/>
      <c r="O64" s="9"/>
      <c r="P64" s="9"/>
      <c r="Q64" s="9"/>
      <c r="R64" s="9"/>
      <c r="S64" s="9"/>
      <c r="T64" s="9"/>
      <c r="U64" s="9"/>
    </row>
    <row r="65" customFormat="false" ht="15.75" hidden="false" customHeight="true" outlineLevel="0" collapsed="false">
      <c r="A65" s="10"/>
      <c r="B65" s="18" t="s">
        <v>210</v>
      </c>
      <c r="C65" s="19" t="s">
        <v>208</v>
      </c>
      <c r="D65" s="19" t="s">
        <v>211</v>
      </c>
      <c r="E65" s="22"/>
      <c r="F65" s="22"/>
      <c r="G65" s="23" t="n">
        <v>540</v>
      </c>
      <c r="H65" s="14"/>
      <c r="I65" s="14"/>
      <c r="J65" s="14"/>
      <c r="K65" s="13" t="n">
        <v>0</v>
      </c>
      <c r="L65" s="15" t="n">
        <v>0.5</v>
      </c>
      <c r="M65" s="13" t="n">
        <f aca="false">PRODUCT(G65*L65-98.61)</f>
        <v>171.39</v>
      </c>
      <c r="N65" s="9"/>
      <c r="O65" s="9"/>
      <c r="P65" s="9"/>
      <c r="Q65" s="9"/>
      <c r="R65" s="9"/>
      <c r="S65" s="9"/>
      <c r="T65" s="9"/>
      <c r="U65" s="9"/>
    </row>
    <row r="66" customFormat="false" ht="15.75" hidden="false" customHeight="true" outlineLevel="0" collapsed="false">
      <c r="A66" s="10"/>
      <c r="B66" s="18" t="s">
        <v>212</v>
      </c>
      <c r="C66" s="19" t="s">
        <v>213</v>
      </c>
      <c r="D66" s="19" t="s">
        <v>214</v>
      </c>
      <c r="E66" s="22"/>
      <c r="F66" s="22"/>
      <c r="G66" s="23" t="n">
        <v>540</v>
      </c>
      <c r="H66" s="14"/>
      <c r="I66" s="14"/>
      <c r="J66" s="14"/>
      <c r="K66" s="13" t="n">
        <v>0</v>
      </c>
      <c r="L66" s="15" t="n">
        <v>0.5</v>
      </c>
      <c r="M66" s="13" t="n">
        <f aca="false">PRODUCT(G66*L66-98.61)</f>
        <v>171.39</v>
      </c>
      <c r="N66" s="9"/>
      <c r="O66" s="9"/>
      <c r="P66" s="9"/>
      <c r="Q66" s="9"/>
      <c r="R66" s="9"/>
      <c r="S66" s="9"/>
      <c r="T66" s="9"/>
      <c r="U66" s="9"/>
    </row>
    <row r="67" customFormat="false" ht="15.75" hidden="false" customHeight="true" outlineLevel="0" collapsed="false">
      <c r="A67" s="10" t="n">
        <v>32</v>
      </c>
      <c r="B67" s="18" t="s">
        <v>45</v>
      </c>
      <c r="C67" s="19" t="s">
        <v>215</v>
      </c>
      <c r="D67" s="19" t="s">
        <v>47</v>
      </c>
      <c r="E67" s="22" t="s">
        <v>216</v>
      </c>
      <c r="F67" s="19" t="s">
        <v>217</v>
      </c>
      <c r="G67" s="23" t="n">
        <v>900</v>
      </c>
      <c r="H67" s="14" t="n">
        <v>44796</v>
      </c>
      <c r="I67" s="14" t="n">
        <v>44800</v>
      </c>
      <c r="J67" s="10" t="s">
        <v>21</v>
      </c>
      <c r="K67" s="13" t="n">
        <v>3208.16</v>
      </c>
      <c r="L67" s="15" t="n">
        <v>4.5</v>
      </c>
      <c r="M67" s="13" t="n">
        <f aca="false">PRODUCT(G67*L67-394.44)</f>
        <v>3655.56</v>
      </c>
      <c r="N67" s="9"/>
      <c r="O67" s="9"/>
      <c r="P67" s="9"/>
      <c r="Q67" s="9"/>
      <c r="R67" s="9"/>
      <c r="S67" s="9"/>
      <c r="T67" s="9"/>
      <c r="U67" s="9"/>
    </row>
    <row r="68" customFormat="false" ht="15.75" hidden="false" customHeight="true" outlineLevel="0" collapsed="false">
      <c r="A68" s="10" t="n">
        <v>33</v>
      </c>
      <c r="B68" s="18" t="s">
        <v>218</v>
      </c>
      <c r="C68" s="19" t="s">
        <v>219</v>
      </c>
      <c r="D68" s="19" t="s">
        <v>220</v>
      </c>
      <c r="E68" s="22" t="s">
        <v>221</v>
      </c>
      <c r="F68" s="19" t="s">
        <v>222</v>
      </c>
      <c r="G68" s="23" t="n">
        <v>900</v>
      </c>
      <c r="H68" s="14" t="n">
        <v>44795</v>
      </c>
      <c r="I68" s="14" t="n">
        <v>44800</v>
      </c>
      <c r="J68" s="10" t="s">
        <v>21</v>
      </c>
      <c r="K68" s="13" t="n">
        <v>2108.08</v>
      </c>
      <c r="L68" s="15" t="n">
        <v>5.5</v>
      </c>
      <c r="M68" s="13" t="n">
        <f aca="false">PRODUCT(G68*L68)-493.05</f>
        <v>4456.95</v>
      </c>
      <c r="N68" s="9"/>
      <c r="O68" s="9"/>
      <c r="P68" s="9"/>
      <c r="Q68" s="9"/>
      <c r="R68" s="9"/>
      <c r="S68" s="9"/>
      <c r="T68" s="9"/>
      <c r="U68" s="9"/>
    </row>
    <row r="69" customFormat="false" ht="15.75" hidden="false" customHeight="true" outlineLevel="0" collapsed="false">
      <c r="A69" s="10" t="n">
        <v>34</v>
      </c>
      <c r="B69" s="18" t="s">
        <v>218</v>
      </c>
      <c r="C69" s="19" t="s">
        <v>219</v>
      </c>
      <c r="D69" s="19" t="s">
        <v>220</v>
      </c>
      <c r="E69" s="22" t="s">
        <v>223</v>
      </c>
      <c r="F69" s="19" t="s">
        <v>224</v>
      </c>
      <c r="G69" s="23" t="n">
        <v>900</v>
      </c>
      <c r="H69" s="14" t="n">
        <v>44787</v>
      </c>
      <c r="I69" s="14" t="n">
        <v>44790</v>
      </c>
      <c r="J69" s="10" t="s">
        <v>21</v>
      </c>
      <c r="K69" s="13" t="n">
        <v>2417.89</v>
      </c>
      <c r="L69" s="15" t="n">
        <v>3.5</v>
      </c>
      <c r="M69" s="13" t="n">
        <f aca="false">PRODUCT(G69*L69)-295.83</f>
        <v>2854.17</v>
      </c>
      <c r="N69" s="9"/>
      <c r="O69" s="9"/>
      <c r="P69" s="9"/>
      <c r="Q69" s="9"/>
      <c r="R69" s="9"/>
      <c r="S69" s="9"/>
      <c r="T69" s="9"/>
      <c r="U69" s="9"/>
    </row>
    <row r="70" customFormat="false" ht="13.5" hidden="false" customHeight="true" outlineLevel="0" collapsed="false">
      <c r="A70" s="10" t="n">
        <v>35</v>
      </c>
      <c r="B70" s="18" t="s">
        <v>225</v>
      </c>
      <c r="C70" s="19" t="s">
        <v>29</v>
      </c>
      <c r="D70" s="19" t="s">
        <v>226</v>
      </c>
      <c r="E70" s="22" t="s">
        <v>227</v>
      </c>
      <c r="F70" s="19" t="s">
        <v>228</v>
      </c>
      <c r="G70" s="13" t="n">
        <v>684</v>
      </c>
      <c r="H70" s="14" t="n">
        <v>44795</v>
      </c>
      <c r="I70" s="14" t="n">
        <v>44799</v>
      </c>
      <c r="J70" s="10" t="s">
        <v>21</v>
      </c>
      <c r="K70" s="23" t="n">
        <v>2229.73</v>
      </c>
      <c r="L70" s="15" t="n">
        <v>4.5</v>
      </c>
      <c r="M70" s="13" t="n">
        <f aca="false">PRODUCT(G70*L70)</f>
        <v>3078</v>
      </c>
      <c r="N70" s="9"/>
      <c r="O70" s="9"/>
      <c r="P70" s="9"/>
      <c r="Q70" s="9"/>
      <c r="R70" s="9"/>
      <c r="S70" s="9"/>
      <c r="T70" s="9"/>
      <c r="U70" s="9"/>
    </row>
    <row r="71" customFormat="false" ht="15.75" hidden="false" customHeight="true" outlineLevel="0" collapsed="false">
      <c r="A71" s="10"/>
      <c r="B71" s="18" t="s">
        <v>229</v>
      </c>
      <c r="C71" s="19" t="s">
        <v>230</v>
      </c>
      <c r="D71" s="19" t="s">
        <v>231</v>
      </c>
      <c r="E71" s="22"/>
      <c r="F71" s="22"/>
      <c r="G71" s="13" t="n">
        <v>540</v>
      </c>
      <c r="H71" s="14"/>
      <c r="I71" s="14"/>
      <c r="J71" s="14"/>
      <c r="K71" s="23" t="n">
        <v>2229.73</v>
      </c>
      <c r="L71" s="15" t="n">
        <v>4.5</v>
      </c>
      <c r="M71" s="13" t="n">
        <f aca="false">PRODUCT(G71*L71)</f>
        <v>2430</v>
      </c>
      <c r="N71" s="9"/>
      <c r="O71" s="9"/>
      <c r="P71" s="9"/>
      <c r="Q71" s="9"/>
      <c r="R71" s="9"/>
      <c r="S71" s="9"/>
      <c r="T71" s="9"/>
      <c r="U71" s="9"/>
    </row>
    <row r="72" customFormat="false" ht="15.75" hidden="false" customHeight="true" outlineLevel="0" collapsed="false">
      <c r="A72" s="10"/>
      <c r="B72" s="18" t="s">
        <v>232</v>
      </c>
      <c r="C72" s="19" t="s">
        <v>233</v>
      </c>
      <c r="D72" s="19" t="s">
        <v>234</v>
      </c>
      <c r="E72" s="22"/>
      <c r="F72" s="22"/>
      <c r="G72" s="13" t="n">
        <v>540</v>
      </c>
      <c r="H72" s="14"/>
      <c r="I72" s="14"/>
      <c r="J72" s="14"/>
      <c r="K72" s="23" t="n">
        <v>2229.73</v>
      </c>
      <c r="L72" s="15" t="n">
        <v>4.5</v>
      </c>
      <c r="M72" s="13" t="n">
        <f aca="false">PRODUCT(G72*L72)</f>
        <v>2430</v>
      </c>
      <c r="N72" s="9"/>
      <c r="O72" s="9"/>
      <c r="P72" s="9"/>
      <c r="Q72" s="9"/>
      <c r="R72" s="9"/>
      <c r="S72" s="9"/>
      <c r="T72" s="9"/>
      <c r="U72" s="9"/>
    </row>
    <row r="73" customFormat="false" ht="15.75" hidden="false" customHeight="true" outlineLevel="0" collapsed="false">
      <c r="A73" s="10"/>
      <c r="B73" s="18" t="s">
        <v>235</v>
      </c>
      <c r="C73" s="19" t="s">
        <v>118</v>
      </c>
      <c r="D73" s="19" t="s">
        <v>236</v>
      </c>
      <c r="E73" s="22"/>
      <c r="F73" s="22"/>
      <c r="G73" s="13" t="n">
        <v>540</v>
      </c>
      <c r="H73" s="14"/>
      <c r="I73" s="14"/>
      <c r="J73" s="14"/>
      <c r="K73" s="23" t="n">
        <v>2229.73</v>
      </c>
      <c r="L73" s="15" t="n">
        <v>4.5</v>
      </c>
      <c r="M73" s="13" t="n">
        <f aca="false">PRODUCT(G73*L73)</f>
        <v>2430</v>
      </c>
      <c r="N73" s="9"/>
      <c r="O73" s="9"/>
      <c r="P73" s="9"/>
      <c r="Q73" s="9"/>
      <c r="R73" s="9"/>
      <c r="S73" s="9"/>
      <c r="T73" s="9"/>
      <c r="U73" s="9"/>
    </row>
    <row r="74" customFormat="false" ht="18.75" hidden="false" customHeight="true" outlineLevel="0" collapsed="false">
      <c r="A74" s="10" t="n">
        <v>36</v>
      </c>
      <c r="B74" s="18" t="s">
        <v>58</v>
      </c>
      <c r="C74" s="19" t="s">
        <v>237</v>
      </c>
      <c r="D74" s="19" t="s">
        <v>59</v>
      </c>
      <c r="E74" s="22" t="s">
        <v>238</v>
      </c>
      <c r="F74" s="19" t="s">
        <v>61</v>
      </c>
      <c r="G74" s="23" t="n">
        <v>0</v>
      </c>
      <c r="H74" s="14" t="n">
        <v>44795</v>
      </c>
      <c r="I74" s="14" t="n">
        <v>44799</v>
      </c>
      <c r="J74" s="10" t="s">
        <v>21</v>
      </c>
      <c r="K74" s="13" t="n">
        <v>1352.28</v>
      </c>
      <c r="L74" s="15" t="n">
        <v>0</v>
      </c>
      <c r="M74" s="13" t="n">
        <f aca="false">PRODUCT(G74*L74)</f>
        <v>0</v>
      </c>
      <c r="N74" s="9"/>
      <c r="O74" s="9"/>
      <c r="P74" s="9"/>
      <c r="Q74" s="9"/>
      <c r="R74" s="9"/>
      <c r="S74" s="9"/>
      <c r="T74" s="9"/>
      <c r="U74" s="9"/>
    </row>
    <row r="75" customFormat="false" ht="15.75" hidden="false" customHeight="true" outlineLevel="0" collapsed="false">
      <c r="A75" s="10"/>
      <c r="B75" s="18" t="s">
        <v>239</v>
      </c>
      <c r="C75" s="19" t="s">
        <v>240</v>
      </c>
      <c r="D75" s="19" t="s">
        <v>241</v>
      </c>
      <c r="E75" s="22"/>
      <c r="F75" s="22"/>
      <c r="G75" s="23" t="n">
        <v>0</v>
      </c>
      <c r="H75" s="14"/>
      <c r="I75" s="14"/>
      <c r="J75" s="14"/>
      <c r="K75" s="13" t="n">
        <v>1404.11</v>
      </c>
      <c r="L75" s="15" t="n">
        <v>0</v>
      </c>
      <c r="M75" s="13" t="n">
        <f aca="false">PRODUCT(G75*L75)</f>
        <v>0</v>
      </c>
      <c r="N75" s="9"/>
      <c r="O75" s="9"/>
      <c r="P75" s="9"/>
      <c r="Q75" s="9"/>
      <c r="R75" s="9"/>
      <c r="S75" s="9"/>
      <c r="T75" s="9"/>
      <c r="U75" s="9"/>
    </row>
    <row r="76" customFormat="false" ht="13.5" hidden="false" customHeight="true" outlineLevel="0" collapsed="false">
      <c r="A76" s="10" t="n">
        <v>37</v>
      </c>
      <c r="B76" s="20" t="s">
        <v>242</v>
      </c>
      <c r="C76" s="24" t="s">
        <v>29</v>
      </c>
      <c r="D76" s="10" t="s">
        <v>243</v>
      </c>
      <c r="E76" s="22" t="s">
        <v>244</v>
      </c>
      <c r="F76" s="19" t="s">
        <v>245</v>
      </c>
      <c r="G76" s="23" t="n">
        <v>1140</v>
      </c>
      <c r="H76" s="14" t="n">
        <v>44790</v>
      </c>
      <c r="I76" s="14" t="n">
        <v>44794</v>
      </c>
      <c r="J76" s="10" t="s">
        <v>21</v>
      </c>
      <c r="K76" s="13" t="n">
        <v>4908.28</v>
      </c>
      <c r="L76" s="15" t="n">
        <v>2.5</v>
      </c>
      <c r="M76" s="13" t="n">
        <f aca="false">PRODUCT(G76*L76)-295.83</f>
        <v>2554.17</v>
      </c>
      <c r="N76" s="9"/>
      <c r="O76" s="9"/>
      <c r="P76" s="9"/>
      <c r="Q76" s="9"/>
      <c r="R76" s="9"/>
      <c r="S76" s="9"/>
      <c r="T76" s="9"/>
      <c r="U76" s="9"/>
    </row>
    <row r="77" customFormat="false" ht="15.75" hidden="false" customHeight="true" outlineLevel="0" collapsed="false">
      <c r="A77" s="10"/>
      <c r="B77" s="18" t="s">
        <v>246</v>
      </c>
      <c r="C77" s="19" t="s">
        <v>247</v>
      </c>
      <c r="D77" s="19" t="s">
        <v>248</v>
      </c>
      <c r="E77" s="22"/>
      <c r="F77" s="22"/>
      <c r="G77" s="23" t="n">
        <v>900</v>
      </c>
      <c r="H77" s="14" t="n">
        <v>44790</v>
      </c>
      <c r="I77" s="14" t="n">
        <v>44792</v>
      </c>
      <c r="J77" s="10"/>
      <c r="K77" s="13" t="n">
        <f aca="false">(3124.55+2113.83)</f>
        <v>5238.38</v>
      </c>
      <c r="L77" s="15" t="n">
        <v>2.5</v>
      </c>
      <c r="M77" s="13" t="n">
        <f aca="false">PRODUCT(G77*L77)-295.83</f>
        <v>1954.17</v>
      </c>
      <c r="N77" s="9"/>
      <c r="O77" s="9"/>
      <c r="P77" s="9"/>
      <c r="Q77" s="9"/>
      <c r="R77" s="9"/>
      <c r="S77" s="9"/>
      <c r="T77" s="9"/>
      <c r="U77" s="9"/>
    </row>
    <row r="78" customFormat="false" ht="15.75" hidden="false" customHeight="true" outlineLevel="0" collapsed="false">
      <c r="A78" s="10"/>
      <c r="B78" s="11" t="s">
        <v>249</v>
      </c>
      <c r="C78" s="10" t="s">
        <v>250</v>
      </c>
      <c r="D78" s="10" t="s">
        <v>251</v>
      </c>
      <c r="E78" s="22"/>
      <c r="F78" s="22"/>
      <c r="G78" s="23" t="n">
        <v>900</v>
      </c>
      <c r="H78" s="14" t="n">
        <v>44790</v>
      </c>
      <c r="I78" s="14" t="n">
        <v>44792</v>
      </c>
      <c r="J78" s="10"/>
      <c r="K78" s="13" t="n">
        <f aca="false">(3124.55+2113.83)</f>
        <v>5238.38</v>
      </c>
      <c r="L78" s="15" t="n">
        <v>2.5</v>
      </c>
      <c r="M78" s="13" t="n">
        <f aca="false">PRODUCT(G78*L78)-295.83</f>
        <v>1954.17</v>
      </c>
      <c r="N78" s="9"/>
      <c r="O78" s="9"/>
      <c r="P78" s="9"/>
      <c r="Q78" s="9"/>
      <c r="R78" s="9"/>
      <c r="S78" s="9"/>
      <c r="T78" s="9"/>
      <c r="U78" s="9"/>
    </row>
    <row r="79" customFormat="false" ht="15.75" hidden="false" customHeight="true" outlineLevel="0" collapsed="false">
      <c r="A79" s="10" t="n">
        <v>38</v>
      </c>
      <c r="B79" s="18" t="s">
        <v>252</v>
      </c>
      <c r="C79" s="19" t="s">
        <v>34</v>
      </c>
      <c r="D79" s="19" t="s">
        <v>253</v>
      </c>
      <c r="E79" s="22" t="s">
        <v>244</v>
      </c>
      <c r="F79" s="19" t="s">
        <v>192</v>
      </c>
      <c r="G79" s="23" t="n">
        <v>432</v>
      </c>
      <c r="H79" s="14" t="n">
        <v>44795</v>
      </c>
      <c r="I79" s="14" t="n">
        <v>44797</v>
      </c>
      <c r="J79" s="10" t="s">
        <v>254</v>
      </c>
      <c r="K79" s="13" t="n">
        <v>0</v>
      </c>
      <c r="L79" s="15" t="n">
        <v>2.5</v>
      </c>
      <c r="M79" s="13" t="n">
        <f aca="false">PRODUCT(G79*L79)-295.83</f>
        <v>784.17</v>
      </c>
      <c r="N79" s="9"/>
      <c r="O79" s="9"/>
      <c r="P79" s="9"/>
      <c r="Q79" s="9"/>
      <c r="R79" s="9"/>
      <c r="S79" s="9"/>
      <c r="T79" s="9"/>
      <c r="U79" s="9"/>
    </row>
    <row r="80" customFormat="false" ht="15.75" hidden="false" customHeight="true" outlineLevel="0" collapsed="false">
      <c r="A80" s="10" t="n">
        <v>39</v>
      </c>
      <c r="B80" s="18" t="s">
        <v>255</v>
      </c>
      <c r="C80" s="25" t="s">
        <v>17</v>
      </c>
      <c r="D80" s="19" t="s">
        <v>256</v>
      </c>
      <c r="E80" s="22" t="s">
        <v>244</v>
      </c>
      <c r="F80" s="19" t="s">
        <v>217</v>
      </c>
      <c r="G80" s="23" t="n">
        <v>1140</v>
      </c>
      <c r="H80" s="14" t="n">
        <v>44796</v>
      </c>
      <c r="I80" s="14" t="n">
        <v>44800</v>
      </c>
      <c r="J80" s="10" t="s">
        <v>21</v>
      </c>
      <c r="K80" s="13" t="n">
        <v>0</v>
      </c>
      <c r="L80" s="15" t="n">
        <v>4.5</v>
      </c>
      <c r="M80" s="13" t="n">
        <f aca="false">PRODUCT(G80*L80)-394.44</f>
        <v>4735.56</v>
      </c>
      <c r="N80" s="9"/>
      <c r="O80" s="9"/>
      <c r="P80" s="9"/>
      <c r="Q80" s="9"/>
      <c r="R80" s="9"/>
      <c r="S80" s="9"/>
      <c r="T80" s="9"/>
      <c r="U80" s="9"/>
    </row>
    <row r="81" customFormat="false" ht="13.5" hidden="false" customHeight="true" outlineLevel="0" collapsed="false">
      <c r="A81" s="10" t="n">
        <v>40</v>
      </c>
      <c r="B81" s="18" t="s">
        <v>257</v>
      </c>
      <c r="C81" s="19" t="s">
        <v>258</v>
      </c>
      <c r="D81" s="19" t="s">
        <v>259</v>
      </c>
      <c r="E81" s="22" t="s">
        <v>260</v>
      </c>
      <c r="F81" s="19" t="s">
        <v>113</v>
      </c>
      <c r="G81" s="23" t="n">
        <v>900</v>
      </c>
      <c r="H81" s="14" t="n">
        <v>44795</v>
      </c>
      <c r="I81" s="14" t="n">
        <v>44798</v>
      </c>
      <c r="J81" s="10" t="s">
        <v>21</v>
      </c>
      <c r="K81" s="13" t="n">
        <v>4499.67</v>
      </c>
      <c r="L81" s="15" t="n">
        <v>3.5</v>
      </c>
      <c r="M81" s="13" t="n">
        <f aca="false">PRODUCT(G81*L81)-394.44</f>
        <v>2755.56</v>
      </c>
      <c r="N81" s="9"/>
      <c r="O81" s="9"/>
      <c r="P81" s="9"/>
      <c r="Q81" s="9"/>
      <c r="R81" s="9"/>
      <c r="S81" s="9"/>
      <c r="T81" s="9"/>
      <c r="U81" s="9"/>
    </row>
    <row r="82" customFormat="false" ht="15.75" hidden="false" customHeight="true" outlineLevel="0" collapsed="false">
      <c r="A82" s="10"/>
      <c r="B82" s="18" t="s">
        <v>109</v>
      </c>
      <c r="C82" s="19" t="s">
        <v>136</v>
      </c>
      <c r="D82" s="19" t="s">
        <v>111</v>
      </c>
      <c r="E82" s="22"/>
      <c r="F82" s="22"/>
      <c r="G82" s="23" t="n">
        <v>900</v>
      </c>
      <c r="H82" s="14"/>
      <c r="I82" s="14"/>
      <c r="J82" s="14"/>
      <c r="K82" s="13" t="n">
        <v>4499.67</v>
      </c>
      <c r="L82" s="15" t="n">
        <v>3.5</v>
      </c>
      <c r="M82" s="13" t="n">
        <f aca="false">PRODUCT(G82*L82)-394.44</f>
        <v>2755.56</v>
      </c>
      <c r="N82" s="9"/>
      <c r="O82" s="9"/>
      <c r="P82" s="9"/>
      <c r="Q82" s="9"/>
      <c r="R82" s="9"/>
      <c r="S82" s="9"/>
      <c r="T82" s="9"/>
      <c r="U82" s="9"/>
    </row>
    <row r="83" customFormat="false" ht="15.75" hidden="false" customHeight="true" outlineLevel="0" collapsed="false">
      <c r="A83" s="10"/>
      <c r="B83" s="18" t="s">
        <v>261</v>
      </c>
      <c r="C83" s="19" t="s">
        <v>262</v>
      </c>
      <c r="D83" s="19" t="s">
        <v>263</v>
      </c>
      <c r="E83" s="22"/>
      <c r="F83" s="22"/>
      <c r="G83" s="23" t="n">
        <v>900</v>
      </c>
      <c r="H83" s="14"/>
      <c r="I83" s="14"/>
      <c r="J83" s="14"/>
      <c r="K83" s="13" t="n">
        <v>4499.67</v>
      </c>
      <c r="L83" s="15" t="n">
        <v>3.5</v>
      </c>
      <c r="M83" s="13" t="n">
        <f aca="false">PRODUCT(G83*L83)-394.44</f>
        <v>2755.56</v>
      </c>
      <c r="N83" s="9"/>
      <c r="O83" s="9"/>
      <c r="P83" s="9"/>
      <c r="Q83" s="9"/>
      <c r="R83" s="9"/>
      <c r="S83" s="9"/>
      <c r="T83" s="9"/>
      <c r="U83" s="9"/>
    </row>
    <row r="84" customFormat="false" ht="18.75" hidden="false" customHeight="true" outlineLevel="0" collapsed="false">
      <c r="A84" s="10" t="n">
        <v>41</v>
      </c>
      <c r="B84" s="18" t="s">
        <v>264</v>
      </c>
      <c r="C84" s="19" t="s">
        <v>265</v>
      </c>
      <c r="D84" s="19" t="s">
        <v>266</v>
      </c>
      <c r="E84" s="22" t="s">
        <v>267</v>
      </c>
      <c r="F84" s="19" t="s">
        <v>268</v>
      </c>
      <c r="G84" s="23" t="n">
        <v>540</v>
      </c>
      <c r="H84" s="14" t="n">
        <v>44795</v>
      </c>
      <c r="I84" s="14" t="n">
        <v>44796</v>
      </c>
      <c r="J84" s="10" t="s">
        <v>27</v>
      </c>
      <c r="K84" s="13" t="n">
        <v>0</v>
      </c>
      <c r="L84" s="15" t="n">
        <v>1.5</v>
      </c>
      <c r="M84" s="13" t="n">
        <f aca="false">PRODUCT(G84*L84-197.22)</f>
        <v>612.78</v>
      </c>
      <c r="N84" s="9"/>
      <c r="O84" s="9"/>
      <c r="P84" s="9"/>
      <c r="Q84" s="9"/>
      <c r="R84" s="9"/>
      <c r="S84" s="9"/>
      <c r="T84" s="9"/>
      <c r="U84" s="9"/>
    </row>
    <row r="85" customFormat="false" ht="15.75" hidden="false" customHeight="true" outlineLevel="0" collapsed="false">
      <c r="A85" s="10"/>
      <c r="B85" s="18" t="s">
        <v>269</v>
      </c>
      <c r="C85" s="19" t="s">
        <v>78</v>
      </c>
      <c r="D85" s="19" t="s">
        <v>270</v>
      </c>
      <c r="E85" s="22"/>
      <c r="F85" s="22"/>
      <c r="G85" s="23" t="n">
        <v>540</v>
      </c>
      <c r="H85" s="14"/>
      <c r="I85" s="14"/>
      <c r="J85" s="14"/>
      <c r="K85" s="13" t="n">
        <v>0</v>
      </c>
      <c r="L85" s="15" t="n">
        <v>1.5</v>
      </c>
      <c r="M85" s="13" t="n">
        <f aca="false">PRODUCT(G85*L85-197.22)</f>
        <v>612.78</v>
      </c>
      <c r="N85" s="9"/>
      <c r="O85" s="9"/>
      <c r="P85" s="9"/>
      <c r="Q85" s="9"/>
      <c r="R85" s="9"/>
      <c r="S85" s="9"/>
      <c r="T85" s="9"/>
      <c r="U85" s="9"/>
    </row>
    <row r="86" customFormat="false" ht="15.75" hidden="false" customHeight="true" outlineLevel="0" collapsed="false">
      <c r="A86" s="10" t="n">
        <v>42</v>
      </c>
      <c r="B86" s="18" t="s">
        <v>69</v>
      </c>
      <c r="C86" s="19" t="s">
        <v>17</v>
      </c>
      <c r="D86" s="19" t="s">
        <v>70</v>
      </c>
      <c r="E86" s="22" t="s">
        <v>271</v>
      </c>
      <c r="F86" s="19" t="s">
        <v>72</v>
      </c>
      <c r="G86" s="23" t="n">
        <v>0</v>
      </c>
      <c r="H86" s="14" t="n">
        <v>44795</v>
      </c>
      <c r="I86" s="14" t="n">
        <v>44799</v>
      </c>
      <c r="J86" s="10" t="s">
        <v>21</v>
      </c>
      <c r="K86" s="13" t="n">
        <v>833.54</v>
      </c>
      <c r="L86" s="15" t="n">
        <v>0</v>
      </c>
      <c r="M86" s="13" t="n">
        <f aca="false">PRODUCT(G86*L86)</f>
        <v>0</v>
      </c>
      <c r="N86" s="9"/>
      <c r="O86" s="9"/>
      <c r="P86" s="9"/>
      <c r="Q86" s="9"/>
      <c r="R86" s="9"/>
      <c r="S86" s="9"/>
      <c r="T86" s="9"/>
      <c r="U86" s="9"/>
    </row>
    <row r="87" customFormat="false" ht="13.5" hidden="false" customHeight="true" outlineLevel="0" collapsed="false">
      <c r="A87" s="10" t="n">
        <v>43</v>
      </c>
      <c r="B87" s="18" t="s">
        <v>176</v>
      </c>
      <c r="C87" s="19" t="s">
        <v>78</v>
      </c>
      <c r="D87" s="19" t="s">
        <v>177</v>
      </c>
      <c r="E87" s="22" t="s">
        <v>272</v>
      </c>
      <c r="F87" s="19" t="s">
        <v>273</v>
      </c>
      <c r="G87" s="23" t="n">
        <v>432</v>
      </c>
      <c r="H87" s="14" t="n">
        <v>44795</v>
      </c>
      <c r="I87" s="14" t="n">
        <v>44802</v>
      </c>
      <c r="J87" s="10" t="s">
        <v>27</v>
      </c>
      <c r="K87" s="13" t="n">
        <v>0</v>
      </c>
      <c r="L87" s="15" t="n">
        <v>7.5</v>
      </c>
      <c r="M87" s="13" t="n">
        <f aca="false">PRODUCT(G87*L87-591.66)</f>
        <v>2648.34</v>
      </c>
      <c r="N87" s="9"/>
      <c r="O87" s="9"/>
      <c r="P87" s="9"/>
      <c r="Q87" s="9"/>
      <c r="R87" s="9"/>
      <c r="S87" s="9"/>
      <c r="T87" s="9"/>
      <c r="U87" s="9"/>
    </row>
    <row r="88" customFormat="false" ht="15.75" hidden="false" customHeight="true" outlineLevel="0" collapsed="false">
      <c r="A88" s="10"/>
      <c r="B88" s="18" t="s">
        <v>180</v>
      </c>
      <c r="C88" s="19" t="s">
        <v>78</v>
      </c>
      <c r="D88" s="19" t="s">
        <v>181</v>
      </c>
      <c r="E88" s="22"/>
      <c r="F88" s="22"/>
      <c r="G88" s="23" t="n">
        <v>432</v>
      </c>
      <c r="H88" s="14"/>
      <c r="I88" s="14"/>
      <c r="J88" s="14"/>
      <c r="K88" s="13" t="n">
        <v>0</v>
      </c>
      <c r="L88" s="15" t="n">
        <v>7.5</v>
      </c>
      <c r="M88" s="13" t="n">
        <f aca="false">PRODUCT(G88*L88-591.66)</f>
        <v>2648.34</v>
      </c>
      <c r="N88" s="9"/>
      <c r="O88" s="9"/>
      <c r="P88" s="9"/>
      <c r="Q88" s="9"/>
      <c r="R88" s="9"/>
      <c r="S88" s="9"/>
      <c r="T88" s="9"/>
      <c r="U88" s="9"/>
    </row>
    <row r="89" customFormat="false" ht="15.75" hidden="false" customHeight="true" outlineLevel="0" collapsed="false">
      <c r="A89" s="10" t="n">
        <v>44</v>
      </c>
      <c r="B89" s="18" t="s">
        <v>274</v>
      </c>
      <c r="C89" s="19" t="s">
        <v>275</v>
      </c>
      <c r="D89" s="10" t="s">
        <v>276</v>
      </c>
      <c r="E89" s="22" t="s">
        <v>277</v>
      </c>
      <c r="F89" s="19" t="s">
        <v>61</v>
      </c>
      <c r="G89" s="23" t="n">
        <v>0</v>
      </c>
      <c r="H89" s="14" t="n">
        <v>44793</v>
      </c>
      <c r="I89" s="14" t="n">
        <v>44801</v>
      </c>
      <c r="J89" s="10" t="s">
        <v>21</v>
      </c>
      <c r="K89" s="13" t="n">
        <v>1248.09</v>
      </c>
      <c r="L89" s="15" t="n">
        <v>0</v>
      </c>
      <c r="M89" s="13" t="n">
        <f aca="false">PRODUCT(G89*L89)</f>
        <v>0</v>
      </c>
      <c r="N89" s="9"/>
      <c r="O89" s="9"/>
      <c r="P89" s="9"/>
      <c r="Q89" s="9"/>
      <c r="R89" s="9"/>
      <c r="S89" s="9"/>
      <c r="T89" s="9"/>
      <c r="U89" s="9"/>
    </row>
    <row r="90" customFormat="false" ht="15.75" hidden="false" customHeight="true" outlineLevel="0" collapsed="false">
      <c r="A90" s="10" t="n">
        <v>45</v>
      </c>
      <c r="B90" s="18" t="s">
        <v>278</v>
      </c>
      <c r="C90" s="19" t="s">
        <v>29</v>
      </c>
      <c r="D90" s="10" t="s">
        <v>279</v>
      </c>
      <c r="E90" s="22" t="s">
        <v>280</v>
      </c>
      <c r="F90" s="19" t="s">
        <v>72</v>
      </c>
      <c r="G90" s="23" t="n">
        <v>1140</v>
      </c>
      <c r="H90" s="14" t="n">
        <v>44804</v>
      </c>
      <c r="I90" s="14" t="n">
        <v>44806</v>
      </c>
      <c r="J90" s="10" t="s">
        <v>21</v>
      </c>
      <c r="K90" s="13" t="n">
        <v>4276.3</v>
      </c>
      <c r="L90" s="15" t="n">
        <v>2.5</v>
      </c>
      <c r="M90" s="13" t="n">
        <f aca="false">PRODUCT(G90*L90-295.83)</f>
        <v>2554.17</v>
      </c>
      <c r="N90" s="9"/>
      <c r="O90" s="9"/>
      <c r="P90" s="9"/>
      <c r="Q90" s="9"/>
      <c r="R90" s="9"/>
      <c r="S90" s="9"/>
      <c r="T90" s="9"/>
      <c r="U90" s="9"/>
    </row>
    <row r="91" customFormat="false" ht="13.5" hidden="false" customHeight="true" outlineLevel="0" collapsed="false">
      <c r="A91" s="10" t="n">
        <v>46</v>
      </c>
      <c r="B91" s="18" t="s">
        <v>281</v>
      </c>
      <c r="C91" s="19" t="s">
        <v>145</v>
      </c>
      <c r="D91" s="19" t="s">
        <v>282</v>
      </c>
      <c r="E91" s="22" t="s">
        <v>283</v>
      </c>
      <c r="F91" s="19" t="s">
        <v>72</v>
      </c>
      <c r="G91" s="23" t="n">
        <v>1140</v>
      </c>
      <c r="H91" s="14" t="n">
        <v>44803</v>
      </c>
      <c r="I91" s="14" t="n">
        <v>44806</v>
      </c>
      <c r="J91" s="10" t="s">
        <v>21</v>
      </c>
      <c r="K91" s="13" t="n">
        <v>4524.27</v>
      </c>
      <c r="L91" s="15" t="n">
        <v>3.5</v>
      </c>
      <c r="M91" s="13" t="n">
        <f aca="false">PRODUCT(G91*L91-394.44)</f>
        <v>3595.56</v>
      </c>
      <c r="N91" s="9"/>
      <c r="O91" s="9"/>
      <c r="P91" s="9"/>
      <c r="Q91" s="9"/>
      <c r="R91" s="9"/>
      <c r="S91" s="9"/>
      <c r="T91" s="9"/>
      <c r="U91" s="9"/>
    </row>
    <row r="92" customFormat="false" ht="15.75" hidden="false" customHeight="true" outlineLevel="0" collapsed="false">
      <c r="A92" s="10"/>
      <c r="B92" s="18" t="s">
        <v>284</v>
      </c>
      <c r="C92" s="19" t="s">
        <v>29</v>
      </c>
      <c r="D92" s="19" t="s">
        <v>226</v>
      </c>
      <c r="E92" s="22"/>
      <c r="F92" s="22"/>
      <c r="G92" s="23" t="n">
        <v>1140</v>
      </c>
      <c r="H92" s="14"/>
      <c r="I92" s="14"/>
      <c r="J92" s="14"/>
      <c r="K92" s="13" t="n">
        <v>4524.27</v>
      </c>
      <c r="L92" s="15" t="n">
        <v>3.5</v>
      </c>
      <c r="M92" s="13" t="n">
        <f aca="false">PRODUCT(G92*L92-394.44)</f>
        <v>3595.56</v>
      </c>
      <c r="N92" s="9"/>
      <c r="O92" s="9"/>
      <c r="P92" s="9"/>
      <c r="Q92" s="9"/>
      <c r="R92" s="9"/>
      <c r="S92" s="9"/>
      <c r="T92" s="9"/>
      <c r="U92" s="9"/>
    </row>
    <row r="93" customFormat="false" ht="15.75" hidden="false" customHeight="true" outlineLevel="0" collapsed="false">
      <c r="A93" s="10" t="n">
        <v>47</v>
      </c>
      <c r="B93" s="18" t="s">
        <v>285</v>
      </c>
      <c r="C93" s="19" t="s">
        <v>145</v>
      </c>
      <c r="D93" s="19" t="s">
        <v>286</v>
      </c>
      <c r="E93" s="22" t="s">
        <v>287</v>
      </c>
      <c r="F93" s="19" t="s">
        <v>72</v>
      </c>
      <c r="G93" s="23" t="n">
        <v>1140</v>
      </c>
      <c r="H93" s="14" t="n">
        <v>44804</v>
      </c>
      <c r="I93" s="14" t="n">
        <v>44806</v>
      </c>
      <c r="J93" s="10" t="s">
        <v>21</v>
      </c>
      <c r="K93" s="13" t="n">
        <v>3211.28</v>
      </c>
      <c r="L93" s="15" t="n">
        <v>2.5</v>
      </c>
      <c r="M93" s="13" t="n">
        <f aca="false">PRODUCT(G93*L93)-295.83</f>
        <v>2554.17</v>
      </c>
      <c r="N93" s="9"/>
      <c r="O93" s="9"/>
      <c r="P93" s="9"/>
      <c r="Q93" s="9"/>
      <c r="R93" s="9"/>
      <c r="S93" s="9"/>
      <c r="T93" s="9"/>
      <c r="U93" s="9"/>
    </row>
    <row r="94" customFormat="false" ht="13.5" hidden="false" customHeight="true" outlineLevel="0" collapsed="false">
      <c r="A94" s="10" t="n">
        <v>48</v>
      </c>
      <c r="B94" s="18" t="s">
        <v>42</v>
      </c>
      <c r="C94" s="19" t="s">
        <v>118</v>
      </c>
      <c r="D94" s="19" t="s">
        <v>44</v>
      </c>
      <c r="E94" s="22" t="s">
        <v>288</v>
      </c>
      <c r="F94" s="19" t="s">
        <v>289</v>
      </c>
      <c r="G94" s="23" t="n">
        <v>480</v>
      </c>
      <c r="H94" s="14" t="n">
        <v>44789</v>
      </c>
      <c r="I94" s="14" t="n">
        <v>44789</v>
      </c>
      <c r="J94" s="10" t="s">
        <v>27</v>
      </c>
      <c r="K94" s="13" t="n">
        <v>0</v>
      </c>
      <c r="L94" s="15" t="n">
        <v>0.5</v>
      </c>
      <c r="M94" s="13" t="n">
        <f aca="false">PRODUCT(G94*L94)-98.61</f>
        <v>141.39</v>
      </c>
      <c r="N94" s="9"/>
      <c r="O94" s="9"/>
      <c r="P94" s="9"/>
      <c r="Q94" s="9"/>
      <c r="R94" s="9"/>
      <c r="S94" s="9"/>
      <c r="T94" s="9"/>
      <c r="U94" s="9"/>
    </row>
    <row r="95" customFormat="false" ht="15.75" hidden="false" customHeight="true" outlineLevel="0" collapsed="false">
      <c r="A95" s="10"/>
      <c r="B95" s="18" t="s">
        <v>290</v>
      </c>
      <c r="C95" s="19" t="s">
        <v>291</v>
      </c>
      <c r="D95" s="19" t="s">
        <v>292</v>
      </c>
      <c r="E95" s="22"/>
      <c r="F95" s="22"/>
      <c r="G95" s="23" t="n">
        <v>480</v>
      </c>
      <c r="H95" s="14"/>
      <c r="I95" s="14"/>
      <c r="J95" s="14"/>
      <c r="K95" s="13" t="n">
        <v>0</v>
      </c>
      <c r="L95" s="15" t="n">
        <v>0.5</v>
      </c>
      <c r="M95" s="13" t="n">
        <f aca="false">PRODUCT(G95*L95)-98.61</f>
        <v>141.39</v>
      </c>
      <c r="N95" s="9"/>
      <c r="O95" s="9"/>
      <c r="P95" s="9"/>
      <c r="Q95" s="9"/>
      <c r="R95" s="9"/>
      <c r="S95" s="9"/>
      <c r="T95" s="9"/>
      <c r="U95" s="9"/>
    </row>
    <row r="96" customFormat="false" ht="15.75" hidden="false" customHeight="true" outlineLevel="0" collapsed="false">
      <c r="A96" s="10"/>
      <c r="B96" s="18" t="s">
        <v>293</v>
      </c>
      <c r="C96" s="19" t="s">
        <v>37</v>
      </c>
      <c r="D96" s="19" t="s">
        <v>294</v>
      </c>
      <c r="E96" s="22"/>
      <c r="F96" s="22"/>
      <c r="G96" s="23" t="n">
        <v>480</v>
      </c>
      <c r="H96" s="14"/>
      <c r="I96" s="14"/>
      <c r="J96" s="14"/>
      <c r="K96" s="13" t="n">
        <v>0</v>
      </c>
      <c r="L96" s="15" t="n">
        <v>0.5</v>
      </c>
      <c r="M96" s="13" t="n">
        <f aca="false">PRODUCT(G96*L96)-98.61</f>
        <v>141.39</v>
      </c>
      <c r="N96" s="9"/>
      <c r="O96" s="9"/>
      <c r="P96" s="9"/>
      <c r="Q96" s="9"/>
      <c r="R96" s="9"/>
      <c r="S96" s="9"/>
      <c r="T96" s="9"/>
      <c r="U96" s="9"/>
    </row>
    <row r="97" customFormat="false" ht="18.75" hidden="false" customHeight="true" outlineLevel="0" collapsed="false">
      <c r="A97" s="10" t="n">
        <v>49</v>
      </c>
      <c r="B97" s="26" t="s">
        <v>295</v>
      </c>
      <c r="C97" s="19" t="s">
        <v>258</v>
      </c>
      <c r="D97" s="19" t="s">
        <v>259</v>
      </c>
      <c r="E97" s="22" t="s">
        <v>296</v>
      </c>
      <c r="F97" s="19" t="s">
        <v>72</v>
      </c>
      <c r="G97" s="23" t="n">
        <v>900</v>
      </c>
      <c r="H97" s="27" t="n">
        <v>44803</v>
      </c>
      <c r="I97" s="14" t="n">
        <v>44806</v>
      </c>
      <c r="J97" s="10" t="s">
        <v>21</v>
      </c>
      <c r="K97" s="13" t="n">
        <v>5801.28</v>
      </c>
      <c r="L97" s="15" t="n">
        <v>3.5</v>
      </c>
      <c r="M97" s="13" t="n">
        <f aca="false">PRODUCT(G97*L97-394.44)</f>
        <v>2755.56</v>
      </c>
      <c r="N97" s="9"/>
      <c r="O97" s="9"/>
      <c r="P97" s="9"/>
      <c r="Q97" s="9"/>
      <c r="R97" s="9"/>
      <c r="S97" s="9"/>
      <c r="T97" s="9"/>
      <c r="U97" s="9"/>
    </row>
    <row r="98" customFormat="false" ht="15.75" hidden="false" customHeight="true" outlineLevel="0" collapsed="false">
      <c r="A98" s="10"/>
      <c r="B98" s="18" t="s">
        <v>297</v>
      </c>
      <c r="C98" s="19" t="s">
        <v>136</v>
      </c>
      <c r="D98" s="19" t="s">
        <v>298</v>
      </c>
      <c r="E98" s="22"/>
      <c r="F98" s="22"/>
      <c r="G98" s="23" t="n">
        <v>900</v>
      </c>
      <c r="H98" s="27"/>
      <c r="I98" s="27"/>
      <c r="J98" s="27"/>
      <c r="K98" s="13" t="n">
        <v>0</v>
      </c>
      <c r="L98" s="15" t="n">
        <v>3.5</v>
      </c>
      <c r="M98" s="13" t="n">
        <f aca="false">PRODUCT(G98*L98-394.44)</f>
        <v>2755.56</v>
      </c>
      <c r="N98" s="9"/>
      <c r="O98" s="9"/>
      <c r="P98" s="9"/>
      <c r="Q98" s="9"/>
      <c r="R98" s="9"/>
      <c r="S98" s="9"/>
      <c r="T98" s="9"/>
      <c r="U98" s="9"/>
    </row>
    <row r="99" customFormat="false" ht="15.75" hidden="false" customHeight="true" outlineLevel="0" collapsed="false">
      <c r="A99" s="10" t="n">
        <v>50</v>
      </c>
      <c r="B99" s="18" t="s">
        <v>299</v>
      </c>
      <c r="C99" s="19" t="s">
        <v>145</v>
      </c>
      <c r="D99" s="19" t="s">
        <v>300</v>
      </c>
      <c r="E99" s="22" t="s">
        <v>301</v>
      </c>
      <c r="F99" s="19" t="s">
        <v>302</v>
      </c>
      <c r="G99" s="23" t="n">
        <v>684</v>
      </c>
      <c r="H99" s="14" t="n">
        <v>44804</v>
      </c>
      <c r="I99" s="14" t="n">
        <v>44807</v>
      </c>
      <c r="J99" s="10" t="s">
        <v>303</v>
      </c>
      <c r="K99" s="13" t="n">
        <v>0</v>
      </c>
      <c r="L99" s="15" t="n">
        <v>3.5</v>
      </c>
      <c r="M99" s="13" t="n">
        <f aca="false">PRODUCT(G99*L99-295.83)</f>
        <v>2098.17</v>
      </c>
      <c r="N99" s="9"/>
      <c r="O99" s="9"/>
      <c r="P99" s="9"/>
      <c r="Q99" s="9"/>
      <c r="R99" s="9"/>
      <c r="S99" s="9"/>
      <c r="T99" s="9"/>
      <c r="U99" s="9"/>
    </row>
    <row r="100" customFormat="false" ht="15.75" hidden="false" customHeight="true" outlineLevel="0" collapsed="false">
      <c r="A100" s="10" t="n">
        <v>51</v>
      </c>
      <c r="B100" s="18" t="s">
        <v>304</v>
      </c>
      <c r="C100" s="19" t="s">
        <v>145</v>
      </c>
      <c r="D100" s="19" t="s">
        <v>305</v>
      </c>
      <c r="E100" s="22" t="s">
        <v>306</v>
      </c>
      <c r="F100" s="19" t="s">
        <v>72</v>
      </c>
      <c r="G100" s="23" t="n">
        <v>1140</v>
      </c>
      <c r="H100" s="14" t="n">
        <v>44804</v>
      </c>
      <c r="I100" s="14" t="n">
        <v>44806</v>
      </c>
      <c r="J100" s="10" t="s">
        <v>307</v>
      </c>
      <c r="K100" s="13" t="n">
        <v>4635.28</v>
      </c>
      <c r="L100" s="15" t="n">
        <v>2.5</v>
      </c>
      <c r="M100" s="13" t="n">
        <f aca="false">PRODUCT(G100*L100-295.83)</f>
        <v>2554.17</v>
      </c>
      <c r="N100" s="9"/>
      <c r="O100" s="9"/>
      <c r="P100" s="9"/>
      <c r="Q100" s="9"/>
      <c r="R100" s="9"/>
      <c r="S100" s="9"/>
      <c r="T100" s="9"/>
      <c r="U100" s="9"/>
    </row>
    <row r="101" customFormat="false" ht="13.5" hidden="false" customHeight="true" outlineLevel="0" collapsed="false">
      <c r="A101" s="10" t="n">
        <v>52</v>
      </c>
      <c r="B101" s="18" t="s">
        <v>308</v>
      </c>
      <c r="C101" s="19" t="s">
        <v>118</v>
      </c>
      <c r="D101" s="19" t="s">
        <v>309</v>
      </c>
      <c r="E101" s="22" t="s">
        <v>310</v>
      </c>
      <c r="F101" s="19" t="s">
        <v>311</v>
      </c>
      <c r="G101" s="23" t="n">
        <v>432</v>
      </c>
      <c r="H101" s="14" t="n">
        <v>44816</v>
      </c>
      <c r="I101" s="14" t="n">
        <v>44820</v>
      </c>
      <c r="J101" s="10" t="s">
        <v>27</v>
      </c>
      <c r="K101" s="13" t="n">
        <v>0</v>
      </c>
      <c r="L101" s="15" t="n">
        <v>4.5</v>
      </c>
      <c r="M101" s="13" t="n">
        <f aca="false">PRODUCT(G101*L101)-493.05</f>
        <v>1450.95</v>
      </c>
      <c r="N101" s="9"/>
      <c r="O101" s="9"/>
      <c r="P101" s="9"/>
      <c r="Q101" s="9"/>
      <c r="R101" s="9"/>
      <c r="S101" s="9"/>
      <c r="T101" s="9"/>
      <c r="U101" s="9"/>
    </row>
    <row r="102" customFormat="false" ht="15.75" hidden="false" customHeight="true" outlineLevel="0" collapsed="false">
      <c r="A102" s="10"/>
      <c r="B102" s="18" t="s">
        <v>312</v>
      </c>
      <c r="C102" s="19" t="s">
        <v>313</v>
      </c>
      <c r="D102" s="19" t="s">
        <v>79</v>
      </c>
      <c r="E102" s="22"/>
      <c r="F102" s="22"/>
      <c r="G102" s="23" t="n">
        <v>432</v>
      </c>
      <c r="H102" s="14"/>
      <c r="I102" s="14"/>
      <c r="J102" s="14"/>
      <c r="K102" s="13" t="n">
        <v>0</v>
      </c>
      <c r="L102" s="15" t="n">
        <v>4.5</v>
      </c>
      <c r="M102" s="13" t="n">
        <f aca="false">PRODUCT(G102*L102)-493.05</f>
        <v>1450.95</v>
      </c>
      <c r="N102" s="9"/>
      <c r="O102" s="9"/>
      <c r="P102" s="9"/>
      <c r="Q102" s="9"/>
      <c r="R102" s="9"/>
      <c r="S102" s="9"/>
      <c r="T102" s="9"/>
      <c r="U102" s="9"/>
    </row>
    <row r="103" customFormat="false" ht="15.75" hidden="false" customHeight="true" outlineLevel="0" collapsed="false">
      <c r="A103" s="10" t="n">
        <v>53</v>
      </c>
      <c r="B103" s="11" t="s">
        <v>144</v>
      </c>
      <c r="C103" s="10" t="s">
        <v>145</v>
      </c>
      <c r="D103" s="10" t="s">
        <v>146</v>
      </c>
      <c r="E103" s="22" t="s">
        <v>314</v>
      </c>
      <c r="F103" s="19" t="s">
        <v>302</v>
      </c>
      <c r="G103" s="23" t="n">
        <v>684</v>
      </c>
      <c r="H103" s="14" t="n">
        <v>44804</v>
      </c>
      <c r="I103" s="14" t="n">
        <v>44807</v>
      </c>
      <c r="J103" s="10" t="s">
        <v>303</v>
      </c>
      <c r="K103" s="13" t="n">
        <v>0</v>
      </c>
      <c r="L103" s="15" t="n">
        <v>3.5</v>
      </c>
      <c r="M103" s="13" t="n">
        <f aca="false">PRODUCT(G103*L103)-295.83</f>
        <v>2098.17</v>
      </c>
      <c r="N103" s="9"/>
      <c r="O103" s="9"/>
      <c r="P103" s="9"/>
      <c r="Q103" s="9"/>
      <c r="R103" s="9"/>
      <c r="S103" s="9"/>
      <c r="T103" s="9"/>
      <c r="U103" s="9"/>
    </row>
    <row r="104" customFormat="false" ht="15.75" hidden="false" customHeight="true" outlineLevel="0" collapsed="false">
      <c r="A104" s="10" t="n">
        <v>54</v>
      </c>
      <c r="B104" s="18" t="s">
        <v>161</v>
      </c>
      <c r="C104" s="19" t="s">
        <v>17</v>
      </c>
      <c r="D104" s="19" t="s">
        <v>162</v>
      </c>
      <c r="E104" s="22" t="s">
        <v>315</v>
      </c>
      <c r="F104" s="19" t="s">
        <v>316</v>
      </c>
      <c r="G104" s="23" t="n">
        <v>1140</v>
      </c>
      <c r="H104" s="14" t="n">
        <v>44805</v>
      </c>
      <c r="I104" s="14" t="n">
        <v>44806</v>
      </c>
      <c r="J104" s="10" t="s">
        <v>21</v>
      </c>
      <c r="K104" s="13" t="n">
        <v>5443.38</v>
      </c>
      <c r="L104" s="15" t="n">
        <v>1.5</v>
      </c>
      <c r="M104" s="13" t="n">
        <f aca="false">PRODUCT(G104*L104)-197.22</f>
        <v>1512.78</v>
      </c>
      <c r="N104" s="9"/>
      <c r="O104" s="9"/>
      <c r="P104" s="9"/>
      <c r="Q104" s="9"/>
      <c r="R104" s="9"/>
      <c r="S104" s="9"/>
      <c r="T104" s="9"/>
      <c r="U104" s="9"/>
    </row>
    <row r="105" customFormat="false" ht="15.75" hidden="false" customHeight="true" outlineLevel="0" collapsed="false">
      <c r="A105" s="10" t="n">
        <v>55</v>
      </c>
      <c r="B105" s="18" t="s">
        <v>317</v>
      </c>
      <c r="C105" s="19" t="s">
        <v>29</v>
      </c>
      <c r="D105" s="19" t="s">
        <v>318</v>
      </c>
      <c r="E105" s="22" t="s">
        <v>319</v>
      </c>
      <c r="F105" s="19" t="s">
        <v>224</v>
      </c>
      <c r="G105" s="23" t="n">
        <v>1140</v>
      </c>
      <c r="H105" s="14" t="n">
        <v>44803</v>
      </c>
      <c r="I105" s="14" t="n">
        <v>44811</v>
      </c>
      <c r="J105" s="10" t="s">
        <v>21</v>
      </c>
      <c r="K105" s="13" t="n">
        <v>2287.84</v>
      </c>
      <c r="L105" s="15" t="n">
        <v>8.5</v>
      </c>
      <c r="M105" s="13" t="n">
        <f aca="false">PRODUCT(G105*L105)-690.27</f>
        <v>8999.73</v>
      </c>
      <c r="N105" s="9"/>
      <c r="O105" s="9"/>
      <c r="P105" s="9"/>
      <c r="Q105" s="9"/>
      <c r="R105" s="9"/>
      <c r="S105" s="9"/>
      <c r="T105" s="9"/>
      <c r="U105" s="9"/>
    </row>
    <row r="106" customFormat="false" ht="13.5" hidden="false" customHeight="true" outlineLevel="0" collapsed="false">
      <c r="A106" s="10" t="n">
        <v>56</v>
      </c>
      <c r="B106" s="11" t="s">
        <v>28</v>
      </c>
      <c r="C106" s="10" t="s">
        <v>29</v>
      </c>
      <c r="D106" s="10" t="s">
        <v>30</v>
      </c>
      <c r="E106" s="22" t="s">
        <v>173</v>
      </c>
      <c r="F106" s="19" t="s">
        <v>224</v>
      </c>
      <c r="G106" s="23" t="n">
        <v>1140</v>
      </c>
      <c r="H106" s="14" t="n">
        <v>44788</v>
      </c>
      <c r="I106" s="14" t="n">
        <v>44791</v>
      </c>
      <c r="J106" s="10" t="s">
        <v>21</v>
      </c>
      <c r="K106" s="13" t="n">
        <v>1999.3</v>
      </c>
      <c r="L106" s="15" t="n">
        <v>2.5</v>
      </c>
      <c r="M106" s="13" t="n">
        <f aca="false">PRODUCT(G106*L106)-295.83</f>
        <v>2554.17</v>
      </c>
      <c r="N106" s="9"/>
      <c r="O106" s="9"/>
      <c r="P106" s="9"/>
      <c r="Q106" s="9"/>
      <c r="R106" s="9"/>
      <c r="S106" s="9"/>
      <c r="T106" s="9"/>
      <c r="U106" s="9"/>
    </row>
    <row r="107" customFormat="false" ht="15.75" hidden="false" customHeight="true" outlineLevel="0" collapsed="false">
      <c r="A107" s="10"/>
      <c r="B107" s="11" t="s">
        <v>33</v>
      </c>
      <c r="C107" s="10" t="s">
        <v>34</v>
      </c>
      <c r="D107" s="10" t="s">
        <v>35</v>
      </c>
      <c r="E107" s="22"/>
      <c r="F107" s="22"/>
      <c r="G107" s="23" t="n">
        <v>684</v>
      </c>
      <c r="H107" s="14" t="n">
        <v>44788</v>
      </c>
      <c r="I107" s="14" t="n">
        <v>44791</v>
      </c>
      <c r="J107" s="10"/>
      <c r="K107" s="13" t="n">
        <v>1999.3</v>
      </c>
      <c r="L107" s="15" t="n">
        <v>2.5</v>
      </c>
      <c r="M107" s="13" t="n">
        <f aca="false">PRODUCT(G107*L107)-295.83</f>
        <v>1414.17</v>
      </c>
      <c r="N107" s="9"/>
      <c r="O107" s="9"/>
      <c r="P107" s="9"/>
      <c r="Q107" s="9"/>
      <c r="R107" s="9"/>
      <c r="S107" s="9"/>
      <c r="T107" s="9"/>
      <c r="U107" s="9"/>
    </row>
    <row r="108" customFormat="false" ht="13.5" hidden="false" customHeight="true" outlineLevel="0" collapsed="false">
      <c r="A108" s="10" t="n">
        <v>57</v>
      </c>
      <c r="B108" s="11" t="s">
        <v>73</v>
      </c>
      <c r="C108" s="10" t="s">
        <v>43</v>
      </c>
      <c r="D108" s="10" t="s">
        <v>74</v>
      </c>
      <c r="E108" s="22" t="s">
        <v>101</v>
      </c>
      <c r="F108" s="19" t="s">
        <v>320</v>
      </c>
      <c r="G108" s="23" t="n">
        <v>432</v>
      </c>
      <c r="H108" s="14" t="n">
        <v>44788</v>
      </c>
      <c r="I108" s="14" t="n">
        <v>44792</v>
      </c>
      <c r="J108" s="10" t="s">
        <v>21</v>
      </c>
      <c r="K108" s="13" t="n">
        <f aca="false">1855.46/2</f>
        <v>927.73</v>
      </c>
      <c r="L108" s="15" t="n">
        <v>4.5</v>
      </c>
      <c r="M108" s="13" t="n">
        <f aca="false">PRODUCT(G108*L108)-493.05</f>
        <v>1450.95</v>
      </c>
      <c r="N108" s="9"/>
      <c r="O108" s="9"/>
      <c r="P108" s="9"/>
      <c r="Q108" s="9"/>
      <c r="R108" s="9"/>
      <c r="S108" s="9"/>
      <c r="T108" s="9"/>
      <c r="U108" s="9"/>
    </row>
    <row r="109" customFormat="false" ht="15.75" hidden="false" customHeight="true" outlineLevel="0" collapsed="false">
      <c r="A109" s="10"/>
      <c r="B109" s="11" t="s">
        <v>321</v>
      </c>
      <c r="C109" s="24" t="s">
        <v>118</v>
      </c>
      <c r="D109" s="10" t="s">
        <v>322</v>
      </c>
      <c r="E109" s="22"/>
      <c r="F109" s="22"/>
      <c r="G109" s="23" t="n">
        <v>432</v>
      </c>
      <c r="H109" s="14" t="n">
        <v>44788</v>
      </c>
      <c r="I109" s="14" t="n">
        <v>44792</v>
      </c>
      <c r="J109" s="10"/>
      <c r="K109" s="13" t="n">
        <f aca="false">1855.46/2</f>
        <v>927.73</v>
      </c>
      <c r="L109" s="15" t="n">
        <v>4.5</v>
      </c>
      <c r="M109" s="13" t="n">
        <f aca="false">PRODUCT(G109*L109)-493.05</f>
        <v>1450.95</v>
      </c>
      <c r="N109" s="9"/>
      <c r="O109" s="9"/>
      <c r="P109" s="9"/>
      <c r="Q109" s="9"/>
      <c r="R109" s="9"/>
      <c r="S109" s="9"/>
      <c r="T109" s="9"/>
      <c r="U109" s="9"/>
    </row>
    <row r="110" customFormat="false" ht="15.75" hidden="false" customHeight="true" outlineLevel="0" collapsed="false">
      <c r="A110" s="10" t="n">
        <v>58</v>
      </c>
      <c r="B110" s="11" t="s">
        <v>323</v>
      </c>
      <c r="C110" s="10" t="s">
        <v>29</v>
      </c>
      <c r="D110" s="10" t="s">
        <v>324</v>
      </c>
      <c r="E110" s="22" t="s">
        <v>173</v>
      </c>
      <c r="F110" s="19" t="s">
        <v>325</v>
      </c>
      <c r="G110" s="23" t="n">
        <v>1140</v>
      </c>
      <c r="H110" s="14" t="n">
        <v>44804</v>
      </c>
      <c r="I110" s="14" t="n">
        <v>44806</v>
      </c>
      <c r="J110" s="10" t="s">
        <v>21</v>
      </c>
      <c r="K110" s="13" t="n">
        <v>4324.28</v>
      </c>
      <c r="L110" s="15" t="n">
        <v>2.5</v>
      </c>
      <c r="M110" s="13" t="n">
        <f aca="false">PRODUCT(G110*L110)-295.83</f>
        <v>2554.17</v>
      </c>
      <c r="N110" s="9"/>
      <c r="O110" s="9"/>
      <c r="P110" s="9"/>
      <c r="Q110" s="9"/>
      <c r="R110" s="9"/>
      <c r="S110" s="9"/>
      <c r="T110" s="9"/>
      <c r="U110" s="9"/>
    </row>
    <row r="111" customFormat="false" ht="15.75" hidden="false" customHeight="true" outlineLevel="0" collapsed="false">
      <c r="A111" s="10" t="n">
        <v>59</v>
      </c>
      <c r="B111" s="18" t="s">
        <v>255</v>
      </c>
      <c r="C111" s="25" t="s">
        <v>17</v>
      </c>
      <c r="D111" s="19" t="s">
        <v>256</v>
      </c>
      <c r="E111" s="22" t="s">
        <v>173</v>
      </c>
      <c r="F111" s="19" t="s">
        <v>83</v>
      </c>
      <c r="G111" s="23" t="n">
        <v>1140</v>
      </c>
      <c r="H111" s="14" t="n">
        <v>44804</v>
      </c>
      <c r="I111" s="14" t="n">
        <v>44808</v>
      </c>
      <c r="J111" s="10" t="s">
        <v>21</v>
      </c>
      <c r="K111" s="13" t="n">
        <f aca="false">3128.93+2136.76</f>
        <v>5265.69</v>
      </c>
      <c r="L111" s="15" t="n">
        <v>4.5</v>
      </c>
      <c r="M111" s="13" t="n">
        <f aca="false">PRODUCT(G111*L111)-295.83</f>
        <v>4834.17</v>
      </c>
      <c r="N111" s="9"/>
      <c r="O111" s="9"/>
      <c r="P111" s="9"/>
      <c r="Q111" s="9"/>
      <c r="R111" s="9"/>
      <c r="S111" s="9"/>
      <c r="T111" s="9"/>
      <c r="U111" s="9"/>
    </row>
    <row r="112" customFormat="false" ht="13.5" hidden="false" customHeight="true" outlineLevel="0" collapsed="false">
      <c r="A112" s="10" t="n">
        <v>60</v>
      </c>
      <c r="B112" s="18" t="s">
        <v>326</v>
      </c>
      <c r="C112" s="19" t="s">
        <v>118</v>
      </c>
      <c r="D112" s="19" t="s">
        <v>327</v>
      </c>
      <c r="E112" s="22" t="s">
        <v>328</v>
      </c>
      <c r="F112" s="19" t="s">
        <v>329</v>
      </c>
      <c r="G112" s="23" t="n">
        <v>432</v>
      </c>
      <c r="H112" s="14" t="n">
        <v>44787</v>
      </c>
      <c r="I112" s="14" t="n">
        <v>44799</v>
      </c>
      <c r="J112" s="10" t="s">
        <v>21</v>
      </c>
      <c r="K112" s="13" t="n">
        <v>3831.09</v>
      </c>
      <c r="L112" s="15" t="n">
        <v>12.5</v>
      </c>
      <c r="M112" s="13" t="n">
        <f aca="false">PRODUCT(G112*L112-986.1)</f>
        <v>4413.9</v>
      </c>
      <c r="N112" s="9"/>
      <c r="O112" s="9"/>
      <c r="P112" s="9"/>
      <c r="Q112" s="9"/>
      <c r="R112" s="9"/>
      <c r="S112" s="9"/>
      <c r="T112" s="9"/>
      <c r="U112" s="9"/>
    </row>
    <row r="113" customFormat="false" ht="15.75" hidden="false" customHeight="true" outlineLevel="0" collapsed="false">
      <c r="A113" s="10"/>
      <c r="B113" s="18" t="s">
        <v>330</v>
      </c>
      <c r="C113" s="19" t="s">
        <v>118</v>
      </c>
      <c r="D113" s="19" t="s">
        <v>331</v>
      </c>
      <c r="E113" s="22"/>
      <c r="F113" s="22"/>
      <c r="G113" s="23" t="n">
        <v>432</v>
      </c>
      <c r="H113" s="14"/>
      <c r="I113" s="14"/>
      <c r="J113" s="14"/>
      <c r="K113" s="13" t="n">
        <v>3831.09</v>
      </c>
      <c r="L113" s="15" t="n">
        <v>12.5</v>
      </c>
      <c r="M113" s="13" t="n">
        <f aca="false">PRODUCT(G113*L113-986.1)</f>
        <v>4413.9</v>
      </c>
      <c r="N113" s="9"/>
      <c r="O113" s="9"/>
      <c r="P113" s="9"/>
      <c r="Q113" s="9"/>
      <c r="R113" s="9"/>
      <c r="S113" s="9"/>
      <c r="T113" s="9"/>
      <c r="U113" s="9"/>
    </row>
    <row r="114" customFormat="false" ht="13.5" hidden="false" customHeight="true" outlineLevel="0" collapsed="false">
      <c r="A114" s="10" t="n">
        <v>61</v>
      </c>
      <c r="B114" s="18" t="s">
        <v>332</v>
      </c>
      <c r="C114" s="25" t="s">
        <v>97</v>
      </c>
      <c r="D114" s="10" t="s">
        <v>333</v>
      </c>
      <c r="E114" s="22" t="s">
        <v>173</v>
      </c>
      <c r="F114" s="19" t="s">
        <v>325</v>
      </c>
      <c r="G114" s="23" t="n">
        <v>800</v>
      </c>
      <c r="H114" s="14" t="n">
        <v>44802</v>
      </c>
      <c r="I114" s="14" t="n">
        <v>44806</v>
      </c>
      <c r="J114" s="10" t="s">
        <v>21</v>
      </c>
      <c r="K114" s="13" t="n">
        <f aca="false">1438.82+1080.45</f>
        <v>2519.27</v>
      </c>
      <c r="L114" s="15" t="n">
        <v>4.5</v>
      </c>
      <c r="M114" s="13" t="n">
        <v>3456.95</v>
      </c>
      <c r="N114" s="9"/>
      <c r="O114" s="9"/>
      <c r="P114" s="9"/>
      <c r="Q114" s="9"/>
      <c r="R114" s="9"/>
      <c r="S114" s="9"/>
      <c r="T114" s="9"/>
      <c r="U114" s="9"/>
    </row>
    <row r="115" customFormat="false" ht="15.75" hidden="false" customHeight="true" outlineLevel="0" collapsed="false">
      <c r="A115" s="10"/>
      <c r="B115" s="11" t="s">
        <v>45</v>
      </c>
      <c r="C115" s="10" t="s">
        <v>46</v>
      </c>
      <c r="D115" s="10" t="s">
        <v>47</v>
      </c>
      <c r="E115" s="22"/>
      <c r="F115" s="22"/>
      <c r="G115" s="23" t="n">
        <v>900</v>
      </c>
      <c r="H115" s="14" t="n">
        <v>44803</v>
      </c>
      <c r="I115" s="14" t="n">
        <v>44806</v>
      </c>
      <c r="J115" s="10"/>
      <c r="K115" s="13" t="n">
        <f aca="false">1438.82+1080.45</f>
        <v>2519.27</v>
      </c>
      <c r="L115" s="15" t="n">
        <v>3.5</v>
      </c>
      <c r="M115" s="13" t="n">
        <f aca="false">PRODUCT(G115*L115)-394.44</f>
        <v>2755.56</v>
      </c>
      <c r="N115" s="9"/>
      <c r="O115" s="9"/>
      <c r="P115" s="9"/>
      <c r="Q115" s="9"/>
      <c r="R115" s="9"/>
      <c r="S115" s="9"/>
      <c r="T115" s="9"/>
      <c r="U115" s="9"/>
    </row>
    <row r="116" customFormat="false" ht="13.5" hidden="false" customHeight="true" outlineLevel="0" collapsed="false">
      <c r="A116" s="10" t="n">
        <v>62</v>
      </c>
      <c r="B116" s="11" t="s">
        <v>334</v>
      </c>
      <c r="C116" s="10" t="s">
        <v>34</v>
      </c>
      <c r="D116" s="10" t="s">
        <v>100</v>
      </c>
      <c r="E116" s="22" t="s">
        <v>101</v>
      </c>
      <c r="F116" s="19" t="s">
        <v>335</v>
      </c>
      <c r="G116" s="23" t="n">
        <v>432</v>
      </c>
      <c r="H116" s="14" t="n">
        <v>44803</v>
      </c>
      <c r="I116" s="14" t="n">
        <v>44806</v>
      </c>
      <c r="J116" s="10" t="s">
        <v>336</v>
      </c>
      <c r="K116" s="13" t="n">
        <v>0</v>
      </c>
      <c r="L116" s="15" t="n">
        <v>3.5</v>
      </c>
      <c r="M116" s="13" t="n">
        <f aca="false">PRODUCT(G116*L116)-394.44</f>
        <v>1117.56</v>
      </c>
      <c r="N116" s="9"/>
      <c r="O116" s="9"/>
      <c r="P116" s="9"/>
      <c r="Q116" s="9"/>
      <c r="R116" s="9"/>
      <c r="S116" s="9"/>
      <c r="T116" s="9"/>
      <c r="U116" s="9"/>
    </row>
    <row r="117" customFormat="false" ht="15.75" hidden="false" customHeight="true" outlineLevel="0" collapsed="false">
      <c r="A117" s="10"/>
      <c r="B117" s="18" t="s">
        <v>337</v>
      </c>
      <c r="C117" s="10" t="s">
        <v>34</v>
      </c>
      <c r="D117" s="19" t="s">
        <v>338</v>
      </c>
      <c r="E117" s="22"/>
      <c r="F117" s="22"/>
      <c r="G117" s="23" t="n">
        <v>432</v>
      </c>
      <c r="H117" s="14" t="n">
        <v>44803</v>
      </c>
      <c r="I117" s="14" t="n">
        <v>44806</v>
      </c>
      <c r="J117" s="10"/>
      <c r="K117" s="13" t="n">
        <v>0</v>
      </c>
      <c r="L117" s="15" t="n">
        <v>3.5</v>
      </c>
      <c r="M117" s="13" t="n">
        <f aca="false">PRODUCT(G117*L117)-394.44</f>
        <v>1117.56</v>
      </c>
      <c r="N117" s="9"/>
      <c r="O117" s="9"/>
      <c r="P117" s="9"/>
      <c r="Q117" s="9"/>
      <c r="R117" s="9"/>
      <c r="S117" s="9"/>
      <c r="T117" s="9"/>
      <c r="U117" s="9"/>
    </row>
    <row r="118" customFormat="false" ht="15.75" hidden="false" customHeight="true" outlineLevel="0" collapsed="false">
      <c r="A118" s="10" t="n">
        <v>63</v>
      </c>
      <c r="B118" s="11" t="s">
        <v>339</v>
      </c>
      <c r="C118" s="10" t="s">
        <v>132</v>
      </c>
      <c r="D118" s="10" t="s">
        <v>133</v>
      </c>
      <c r="E118" s="22" t="s">
        <v>340</v>
      </c>
      <c r="F118" s="19" t="s">
        <v>113</v>
      </c>
      <c r="G118" s="23" t="n">
        <v>1140</v>
      </c>
      <c r="H118" s="14" t="n">
        <v>44793</v>
      </c>
      <c r="I118" s="14" t="n">
        <v>44800</v>
      </c>
      <c r="J118" s="10" t="s">
        <v>21</v>
      </c>
      <c r="K118" s="13" t="n">
        <f aca="false">950.82+1224.23+389.83</f>
        <v>2564.88</v>
      </c>
      <c r="L118" s="15" t="n">
        <v>7.5</v>
      </c>
      <c r="M118" s="13" t="n">
        <f aca="false">PRODUCT(G118*L118)-493.05</f>
        <v>8056.95</v>
      </c>
      <c r="N118" s="9"/>
      <c r="O118" s="9"/>
      <c r="P118" s="9"/>
      <c r="Q118" s="9"/>
      <c r="R118" s="9"/>
      <c r="S118" s="9"/>
      <c r="T118" s="9"/>
      <c r="U118" s="9"/>
    </row>
    <row r="119" customFormat="false" ht="15.75" hidden="false" customHeight="true" outlineLevel="0" collapsed="false">
      <c r="A119" s="10" t="n">
        <v>64</v>
      </c>
      <c r="B119" s="18" t="s">
        <v>341</v>
      </c>
      <c r="C119" s="19" t="s">
        <v>342</v>
      </c>
      <c r="D119" s="19" t="s">
        <v>343</v>
      </c>
      <c r="E119" s="22" t="s">
        <v>340</v>
      </c>
      <c r="F119" s="19" t="s">
        <v>72</v>
      </c>
      <c r="G119" s="23" t="n">
        <v>1140</v>
      </c>
      <c r="H119" s="14" t="n">
        <v>44795</v>
      </c>
      <c r="I119" s="14" t="n">
        <v>44799</v>
      </c>
      <c r="J119" s="10" t="s">
        <v>21</v>
      </c>
      <c r="K119" s="13" t="n">
        <v>3306.28</v>
      </c>
      <c r="L119" s="15" t="n">
        <v>4.5</v>
      </c>
      <c r="M119" s="13" t="n">
        <f aca="false">PRODUCT(G119*L119)-493.05</f>
        <v>4636.95</v>
      </c>
      <c r="N119" s="9"/>
      <c r="O119" s="9"/>
      <c r="P119" s="9"/>
      <c r="Q119" s="9"/>
      <c r="R119" s="9"/>
      <c r="S119" s="9"/>
      <c r="T119" s="9"/>
      <c r="U119" s="9"/>
    </row>
    <row r="120" customFormat="false" ht="15.75" hidden="false" customHeight="true" outlineLevel="0" collapsed="false">
      <c r="A120" s="10" t="n">
        <v>65</v>
      </c>
      <c r="B120" s="11" t="s">
        <v>96</v>
      </c>
      <c r="C120" s="10" t="s">
        <v>97</v>
      </c>
      <c r="D120" s="10" t="s">
        <v>98</v>
      </c>
      <c r="E120" s="22" t="s">
        <v>344</v>
      </c>
      <c r="F120" s="19" t="s">
        <v>159</v>
      </c>
      <c r="G120" s="23" t="n">
        <v>480</v>
      </c>
      <c r="H120" s="14" t="n">
        <v>44768</v>
      </c>
      <c r="I120" s="14" t="n">
        <v>44768</v>
      </c>
      <c r="J120" s="10" t="s">
        <v>27</v>
      </c>
      <c r="K120" s="13" t="n">
        <v>0</v>
      </c>
      <c r="L120" s="15" t="n">
        <v>0.5</v>
      </c>
      <c r="M120" s="13" t="n">
        <f aca="false">PRODUCT(G120*L120)-98.61</f>
        <v>141.39</v>
      </c>
      <c r="N120" s="9"/>
      <c r="O120" s="9"/>
      <c r="P120" s="9"/>
      <c r="Q120" s="9"/>
      <c r="R120" s="9"/>
      <c r="S120" s="9"/>
      <c r="T120" s="9"/>
      <c r="U120" s="9"/>
    </row>
    <row r="121" customFormat="false" ht="15.75" hidden="false" customHeight="true" outlineLevel="0" collapsed="false">
      <c r="A121" s="10" t="n">
        <v>66</v>
      </c>
      <c r="B121" s="11" t="s">
        <v>242</v>
      </c>
      <c r="C121" s="24" t="s">
        <v>29</v>
      </c>
      <c r="D121" s="10" t="s">
        <v>243</v>
      </c>
      <c r="E121" s="17" t="s">
        <v>345</v>
      </c>
      <c r="F121" s="24" t="s">
        <v>346</v>
      </c>
      <c r="G121" s="13" t="n">
        <v>1140</v>
      </c>
      <c r="H121" s="14" t="n">
        <v>44804</v>
      </c>
      <c r="I121" s="14" t="n">
        <v>44806</v>
      </c>
      <c r="J121" s="10" t="s">
        <v>21</v>
      </c>
      <c r="K121" s="13" t="n">
        <v>7031.42</v>
      </c>
      <c r="L121" s="15" t="n">
        <v>0.5</v>
      </c>
      <c r="M121" s="13" t="n">
        <f aca="false">PRODUCT(G121*L121)-197.22</f>
        <v>372.78</v>
      </c>
      <c r="N121" s="9"/>
      <c r="O121" s="9"/>
      <c r="P121" s="9"/>
      <c r="Q121" s="9"/>
      <c r="R121" s="9"/>
      <c r="S121" s="9"/>
      <c r="T121" s="9"/>
      <c r="U121" s="9"/>
    </row>
    <row r="122" customFormat="false" ht="13.5" hidden="false" customHeight="true" outlineLevel="0" collapsed="false">
      <c r="A122" s="10" t="n">
        <v>67</v>
      </c>
      <c r="B122" s="18" t="s">
        <v>347</v>
      </c>
      <c r="C122" s="25" t="s">
        <v>29</v>
      </c>
      <c r="D122" s="19" t="s">
        <v>30</v>
      </c>
      <c r="E122" s="22" t="s">
        <v>348</v>
      </c>
      <c r="F122" s="19" t="s">
        <v>26</v>
      </c>
      <c r="G122" s="23" t="n">
        <v>684</v>
      </c>
      <c r="H122" s="14" t="n">
        <v>44777</v>
      </c>
      <c r="I122" s="14" t="n">
        <v>44777</v>
      </c>
      <c r="J122" s="10" t="s">
        <v>27</v>
      </c>
      <c r="K122" s="13" t="n">
        <v>0</v>
      </c>
      <c r="L122" s="15" t="n">
        <v>0.5</v>
      </c>
      <c r="M122" s="13" t="n">
        <f aca="false">PRODUCT(G122*L122)-98.61</f>
        <v>243.39</v>
      </c>
      <c r="N122" s="9"/>
      <c r="O122" s="9"/>
      <c r="P122" s="9"/>
      <c r="Q122" s="9"/>
      <c r="R122" s="9"/>
      <c r="S122" s="9"/>
      <c r="T122" s="9"/>
      <c r="U122" s="9"/>
    </row>
    <row r="123" customFormat="false" ht="15.75" hidden="false" customHeight="true" outlineLevel="0" collapsed="false">
      <c r="A123" s="10"/>
      <c r="B123" s="18" t="s">
        <v>349</v>
      </c>
      <c r="C123" s="25" t="s">
        <v>34</v>
      </c>
      <c r="D123" s="19" t="s">
        <v>35</v>
      </c>
      <c r="E123" s="22"/>
      <c r="F123" s="22"/>
      <c r="G123" s="23" t="n">
        <v>540</v>
      </c>
      <c r="H123" s="14"/>
      <c r="I123" s="14"/>
      <c r="J123" s="14"/>
      <c r="K123" s="13" t="n">
        <v>0</v>
      </c>
      <c r="L123" s="15" t="n">
        <v>0.5</v>
      </c>
      <c r="M123" s="13" t="n">
        <f aca="false">PRODUCT(G123*L123)-98.61</f>
        <v>171.39</v>
      </c>
      <c r="N123" s="9"/>
      <c r="O123" s="9"/>
      <c r="P123" s="9"/>
      <c r="Q123" s="9"/>
      <c r="R123" s="9"/>
      <c r="S123" s="9"/>
      <c r="T123" s="9"/>
      <c r="U123" s="9"/>
    </row>
    <row r="124" customFormat="false" ht="15.75" hidden="false" customHeight="true" outlineLevel="0" collapsed="false">
      <c r="A124" s="10"/>
      <c r="B124" s="18" t="s">
        <v>293</v>
      </c>
      <c r="C124" s="25" t="s">
        <v>37</v>
      </c>
      <c r="D124" s="19" t="s">
        <v>294</v>
      </c>
      <c r="E124" s="22"/>
      <c r="F124" s="22"/>
      <c r="G124" s="23" t="n">
        <v>540</v>
      </c>
      <c r="H124" s="14"/>
      <c r="I124" s="14"/>
      <c r="J124" s="14"/>
      <c r="K124" s="13" t="n">
        <v>0</v>
      </c>
      <c r="L124" s="15" t="n">
        <v>0.5</v>
      </c>
      <c r="M124" s="13" t="n">
        <f aca="false">PRODUCT(G124*L124)-98.61</f>
        <v>171.39</v>
      </c>
      <c r="N124" s="9"/>
      <c r="O124" s="9"/>
      <c r="P124" s="9"/>
      <c r="Q124" s="9"/>
      <c r="R124" s="9"/>
      <c r="S124" s="9"/>
      <c r="T124" s="9"/>
      <c r="U124" s="9"/>
    </row>
    <row r="125" customFormat="false" ht="15.75" hidden="false" customHeight="true" outlineLevel="0" collapsed="false">
      <c r="A125" s="10"/>
      <c r="B125" s="18" t="s">
        <v>39</v>
      </c>
      <c r="C125" s="25" t="s">
        <v>40</v>
      </c>
      <c r="D125" s="19" t="s">
        <v>41</v>
      </c>
      <c r="E125" s="22"/>
      <c r="F125" s="22"/>
      <c r="G125" s="23" t="n">
        <v>540</v>
      </c>
      <c r="H125" s="14"/>
      <c r="I125" s="14"/>
      <c r="J125" s="14"/>
      <c r="K125" s="13" t="n">
        <v>0</v>
      </c>
      <c r="L125" s="15" t="n">
        <v>0.5</v>
      </c>
      <c r="M125" s="13" t="n">
        <f aca="false">PRODUCT(G125*L125)-98.61</f>
        <v>171.39</v>
      </c>
      <c r="N125" s="9"/>
      <c r="O125" s="9"/>
      <c r="P125" s="9"/>
      <c r="Q125" s="9"/>
      <c r="R125" s="9"/>
      <c r="S125" s="9"/>
      <c r="T125" s="9"/>
      <c r="U125" s="9"/>
    </row>
    <row r="126" customFormat="false" ht="13.5" hidden="false" customHeight="true" outlineLevel="0" collapsed="false">
      <c r="A126" s="10" t="n">
        <v>68</v>
      </c>
      <c r="B126" s="18" t="s">
        <v>350</v>
      </c>
      <c r="C126" s="25" t="s">
        <v>342</v>
      </c>
      <c r="D126" s="19" t="s">
        <v>351</v>
      </c>
      <c r="E126" s="22" t="s">
        <v>352</v>
      </c>
      <c r="F126" s="19" t="s">
        <v>245</v>
      </c>
      <c r="G126" s="23" t="n">
        <v>1140</v>
      </c>
      <c r="H126" s="14" t="n">
        <v>44791</v>
      </c>
      <c r="I126" s="14" t="n">
        <v>44793</v>
      </c>
      <c r="J126" s="10" t="s">
        <v>21</v>
      </c>
      <c r="K126" s="13" t="n">
        <v>4006.29</v>
      </c>
      <c r="L126" s="15" t="n">
        <v>2.5</v>
      </c>
      <c r="M126" s="13" t="n">
        <f aca="false">PRODUCT(G126*L126)-295.83</f>
        <v>2554.17</v>
      </c>
      <c r="N126" s="9"/>
      <c r="O126" s="9"/>
      <c r="P126" s="9"/>
      <c r="Q126" s="9"/>
      <c r="R126" s="9"/>
      <c r="S126" s="9"/>
      <c r="T126" s="9"/>
      <c r="U126" s="9"/>
    </row>
    <row r="127" customFormat="false" ht="15.75" hidden="false" customHeight="true" outlineLevel="0" collapsed="false">
      <c r="A127" s="10"/>
      <c r="B127" s="18" t="s">
        <v>353</v>
      </c>
      <c r="C127" s="25" t="s">
        <v>342</v>
      </c>
      <c r="D127" s="19" t="s">
        <v>354</v>
      </c>
      <c r="E127" s="22"/>
      <c r="F127" s="22"/>
      <c r="G127" s="23" t="n">
        <v>1140</v>
      </c>
      <c r="H127" s="14"/>
      <c r="I127" s="14"/>
      <c r="J127" s="10"/>
      <c r="K127" s="13" t="n">
        <v>4006.29</v>
      </c>
      <c r="L127" s="15" t="n">
        <v>2.5</v>
      </c>
      <c r="M127" s="13" t="n">
        <f aca="false">PRODUCT(G127*L127)-295.83</f>
        <v>2554.17</v>
      </c>
      <c r="N127" s="9"/>
      <c r="O127" s="9"/>
      <c r="P127" s="9"/>
      <c r="Q127" s="9"/>
      <c r="R127" s="9"/>
      <c r="S127" s="9"/>
      <c r="T127" s="9"/>
      <c r="U127" s="9"/>
    </row>
    <row r="128" customFormat="false" ht="15.75" hidden="false" customHeight="true" outlineLevel="0" collapsed="false">
      <c r="A128" s="10"/>
      <c r="B128" s="18" t="s">
        <v>355</v>
      </c>
      <c r="C128" s="25" t="s">
        <v>17</v>
      </c>
      <c r="D128" s="19" t="s">
        <v>356</v>
      </c>
      <c r="E128" s="22"/>
      <c r="F128" s="22"/>
      <c r="G128" s="23" t="n">
        <v>1140</v>
      </c>
      <c r="H128" s="14"/>
      <c r="I128" s="14" t="n">
        <v>44792</v>
      </c>
      <c r="J128" s="10"/>
      <c r="K128" s="13" t="n">
        <v>5318.3</v>
      </c>
      <c r="L128" s="15" t="n">
        <v>1.5</v>
      </c>
      <c r="M128" s="13" t="n">
        <f aca="false">PRODUCT(G128*L128)-197.22</f>
        <v>1512.78</v>
      </c>
      <c r="N128" s="9"/>
      <c r="O128" s="9"/>
      <c r="P128" s="9"/>
      <c r="Q128" s="9"/>
      <c r="R128" s="9"/>
      <c r="S128" s="9"/>
      <c r="T128" s="9"/>
      <c r="U128" s="9"/>
    </row>
    <row r="129" customFormat="false" ht="15.75" hidden="false" customHeight="true" outlineLevel="0" collapsed="false">
      <c r="A129" s="10" t="n">
        <v>69</v>
      </c>
      <c r="B129" s="18" t="s">
        <v>281</v>
      </c>
      <c r="C129" s="25" t="s">
        <v>145</v>
      </c>
      <c r="D129" s="19" t="s">
        <v>282</v>
      </c>
      <c r="E129" s="22" t="s">
        <v>357</v>
      </c>
      <c r="F129" s="19" t="s">
        <v>113</v>
      </c>
      <c r="G129" s="23" t="n">
        <v>1140</v>
      </c>
      <c r="H129" s="14" t="n">
        <v>44795</v>
      </c>
      <c r="I129" s="14" t="n">
        <v>44799</v>
      </c>
      <c r="J129" s="10" t="s">
        <v>21</v>
      </c>
      <c r="K129" s="13" t="n">
        <v>6892.13</v>
      </c>
      <c r="L129" s="15" t="n">
        <v>4.5</v>
      </c>
      <c r="M129" s="13" t="n">
        <f aca="false">PRODUCT(G129*L129)-493.05</f>
        <v>4636.95</v>
      </c>
      <c r="N129" s="9"/>
      <c r="O129" s="9"/>
      <c r="P129" s="9"/>
      <c r="Q129" s="9"/>
      <c r="R129" s="9"/>
      <c r="S129" s="9"/>
      <c r="T129" s="9"/>
      <c r="U129" s="9"/>
    </row>
    <row r="130" customFormat="false" ht="13.5" hidden="false" customHeight="true" outlineLevel="0" collapsed="false">
      <c r="A130" s="10" t="n">
        <v>70</v>
      </c>
      <c r="B130" s="18" t="s">
        <v>339</v>
      </c>
      <c r="C130" s="10" t="s">
        <v>132</v>
      </c>
      <c r="D130" s="10" t="s">
        <v>133</v>
      </c>
      <c r="E130" s="22" t="s">
        <v>358</v>
      </c>
      <c r="F130" s="19" t="s">
        <v>72</v>
      </c>
      <c r="G130" s="23" t="n">
        <v>1140</v>
      </c>
      <c r="H130" s="14" t="n">
        <v>44802</v>
      </c>
      <c r="I130" s="14" t="n">
        <v>44806</v>
      </c>
      <c r="J130" s="10" t="s">
        <v>21</v>
      </c>
      <c r="K130" s="13" t="s">
        <v>359</v>
      </c>
      <c r="L130" s="15" t="n">
        <v>4.5</v>
      </c>
      <c r="M130" s="13" t="n">
        <f aca="false">PRODUCT(G130*L130)-493.05</f>
        <v>4636.95</v>
      </c>
      <c r="N130" s="9"/>
      <c r="O130" s="9"/>
      <c r="P130" s="9"/>
      <c r="Q130" s="9"/>
      <c r="R130" s="9"/>
      <c r="S130" s="9"/>
      <c r="T130" s="9"/>
      <c r="U130" s="9"/>
    </row>
    <row r="131" customFormat="false" ht="15.75" hidden="false" customHeight="true" outlineLevel="0" collapsed="false">
      <c r="A131" s="10"/>
      <c r="B131" s="18" t="s">
        <v>218</v>
      </c>
      <c r="C131" s="19" t="s">
        <v>219</v>
      </c>
      <c r="D131" s="19" t="s">
        <v>220</v>
      </c>
      <c r="E131" s="22"/>
      <c r="F131" s="22"/>
      <c r="G131" s="23" t="n">
        <v>900</v>
      </c>
      <c r="H131" s="14" t="n">
        <v>44804</v>
      </c>
      <c r="I131" s="14" t="n">
        <v>44806</v>
      </c>
      <c r="J131" s="10"/>
      <c r="K131" s="13" t="s">
        <v>360</v>
      </c>
      <c r="L131" s="15" t="n">
        <v>2.5</v>
      </c>
      <c r="M131" s="13" t="n">
        <f aca="false">PRODUCT(G131*L131)-295.83</f>
        <v>1954.17</v>
      </c>
      <c r="N131" s="9"/>
      <c r="O131" s="9"/>
      <c r="P131" s="9"/>
      <c r="Q131" s="9"/>
      <c r="R131" s="9"/>
      <c r="S131" s="9"/>
      <c r="T131" s="9"/>
      <c r="U131" s="9"/>
    </row>
    <row r="132" customFormat="false" ht="15.75" hidden="false" customHeight="true" outlineLevel="0" collapsed="false">
      <c r="A132" s="10" t="n">
        <v>71</v>
      </c>
      <c r="B132" s="18" t="s">
        <v>361</v>
      </c>
      <c r="C132" s="19" t="s">
        <v>17</v>
      </c>
      <c r="D132" s="19" t="s">
        <v>362</v>
      </c>
      <c r="E132" s="22" t="s">
        <v>363</v>
      </c>
      <c r="F132" s="19" t="s">
        <v>87</v>
      </c>
      <c r="G132" s="23" t="n">
        <v>1140</v>
      </c>
      <c r="H132" s="14" t="n">
        <v>44788</v>
      </c>
      <c r="I132" s="14" t="n">
        <v>44789</v>
      </c>
      <c r="J132" s="10"/>
      <c r="K132" s="13" t="n">
        <v>0</v>
      </c>
      <c r="L132" s="15" t="n">
        <v>1.5</v>
      </c>
      <c r="M132" s="13" t="n">
        <f aca="false">PRODUCT(G132*L132)-197.22</f>
        <v>1512.78</v>
      </c>
      <c r="N132" s="9"/>
      <c r="O132" s="9"/>
      <c r="P132" s="9"/>
      <c r="Q132" s="9"/>
      <c r="R132" s="9"/>
      <c r="S132" s="9"/>
      <c r="T132" s="9"/>
      <c r="U132" s="9"/>
    </row>
    <row r="133" customFormat="false" ht="13.5" hidden="false" customHeight="true" outlineLevel="0" collapsed="false">
      <c r="A133" s="10" t="n">
        <v>72</v>
      </c>
      <c r="B133" s="18" t="s">
        <v>364</v>
      </c>
      <c r="C133" s="25" t="s">
        <v>118</v>
      </c>
      <c r="D133" s="19" t="s">
        <v>365</v>
      </c>
      <c r="E133" s="22" t="s">
        <v>101</v>
      </c>
      <c r="F133" s="19" t="s">
        <v>366</v>
      </c>
      <c r="G133" s="23" t="n">
        <v>432</v>
      </c>
      <c r="H133" s="14" t="n">
        <v>44804</v>
      </c>
      <c r="I133" s="14" t="n">
        <v>44810</v>
      </c>
      <c r="J133" s="10" t="s">
        <v>336</v>
      </c>
      <c r="K133" s="13" t="s">
        <v>367</v>
      </c>
      <c r="L133" s="15" t="n">
        <v>3.5</v>
      </c>
      <c r="M133" s="13" t="n">
        <f aca="false">PRODUCT(G133*L133)-295.83</f>
        <v>1216.17</v>
      </c>
      <c r="N133" s="9"/>
      <c r="O133" s="9"/>
      <c r="P133" s="9"/>
      <c r="Q133" s="9"/>
      <c r="R133" s="9"/>
      <c r="S133" s="9"/>
      <c r="T133" s="9"/>
      <c r="U133" s="9"/>
    </row>
    <row r="134" customFormat="false" ht="15.75" hidden="false" customHeight="true" outlineLevel="0" collapsed="false">
      <c r="A134" s="10"/>
      <c r="B134" s="11" t="s">
        <v>321</v>
      </c>
      <c r="C134" s="24" t="s">
        <v>118</v>
      </c>
      <c r="D134" s="10" t="s">
        <v>322</v>
      </c>
      <c r="E134" s="22"/>
      <c r="F134" s="22"/>
      <c r="G134" s="23" t="n">
        <v>432</v>
      </c>
      <c r="H134" s="14" t="n">
        <v>44804</v>
      </c>
      <c r="I134" s="14" t="n">
        <v>44810</v>
      </c>
      <c r="J134" s="10"/>
      <c r="K134" s="13" t="n">
        <v>0</v>
      </c>
      <c r="L134" s="15" t="n">
        <v>3.5</v>
      </c>
      <c r="M134" s="13" t="n">
        <f aca="false">PRODUCT(G134*L134)-295.83</f>
        <v>1216.17</v>
      </c>
      <c r="N134" s="9"/>
      <c r="O134" s="9"/>
      <c r="P134" s="9"/>
      <c r="Q134" s="9"/>
      <c r="R134" s="9"/>
      <c r="S134" s="9"/>
      <c r="T134" s="9"/>
      <c r="U134" s="9"/>
    </row>
    <row r="135" customFormat="false" ht="13.5" hidden="false" customHeight="true" outlineLevel="0" collapsed="false">
      <c r="A135" s="28"/>
      <c r="B135" s="29"/>
      <c r="C135" s="28"/>
      <c r="D135" s="28"/>
      <c r="E135" s="29"/>
      <c r="F135" s="28"/>
      <c r="G135" s="30"/>
      <c r="H135" s="31" t="s">
        <v>368</v>
      </c>
      <c r="I135" s="31"/>
      <c r="J135" s="31"/>
      <c r="K135" s="32" t="n">
        <f aca="false">SUM(K4:K134)</f>
        <v>222104.06</v>
      </c>
      <c r="L135" s="33" t="n">
        <f aca="false">SUM(L4:L134)</f>
        <v>435</v>
      </c>
      <c r="M135" s="34" t="n">
        <f aca="false">SUM(M4:M134)</f>
        <v>265764.95</v>
      </c>
      <c r="N135" s="9"/>
      <c r="O135" s="9"/>
      <c r="P135" s="9"/>
      <c r="Q135" s="9"/>
      <c r="R135" s="9"/>
      <c r="S135" s="9"/>
      <c r="T135" s="9"/>
      <c r="U135" s="9"/>
    </row>
    <row r="136" customFormat="false" ht="15.75" hidden="false" customHeight="true" outlineLevel="0" collapsed="false">
      <c r="A136" s="6"/>
      <c r="B136" s="35"/>
      <c r="C136" s="6"/>
      <c r="D136" s="6"/>
      <c r="E136" s="9"/>
      <c r="F136" s="6"/>
      <c r="G136" s="36"/>
      <c r="H136" s="6"/>
      <c r="I136" s="6"/>
      <c r="J136" s="6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customFormat="false" ht="15.75" hidden="false" customHeight="true" outlineLevel="0" collapsed="false">
      <c r="A137" s="6"/>
      <c r="B137" s="35"/>
      <c r="C137" s="6"/>
      <c r="D137" s="6"/>
      <c r="E137" s="9"/>
      <c r="F137" s="6"/>
      <c r="G137" s="36"/>
      <c r="H137" s="6"/>
      <c r="I137" s="6"/>
      <c r="J137" s="6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customFormat="false" ht="15.75" hidden="false" customHeight="true" outlineLevel="0" collapsed="false">
      <c r="A138" s="6"/>
      <c r="B138" s="35"/>
      <c r="C138" s="6"/>
      <c r="D138" s="6"/>
      <c r="E138" s="9"/>
      <c r="F138" s="6"/>
      <c r="G138" s="36"/>
      <c r="H138" s="6"/>
      <c r="I138" s="6"/>
      <c r="J138" s="6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customFormat="false" ht="15.75" hidden="false" customHeight="true" outlineLevel="0" collapsed="false">
      <c r="A139" s="6"/>
      <c r="B139" s="35"/>
      <c r="C139" s="6"/>
      <c r="D139" s="6"/>
      <c r="E139" s="9"/>
      <c r="F139" s="6"/>
      <c r="G139" s="36"/>
      <c r="H139" s="6"/>
      <c r="I139" s="6"/>
      <c r="J139" s="6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customFormat="false" ht="15.75" hidden="false" customHeight="true" outlineLevel="0" collapsed="false">
      <c r="A140" s="6"/>
      <c r="B140" s="35"/>
      <c r="C140" s="6"/>
      <c r="D140" s="6"/>
      <c r="E140" s="9"/>
      <c r="F140" s="6"/>
      <c r="G140" s="36"/>
      <c r="H140" s="6"/>
      <c r="I140" s="6"/>
      <c r="J140" s="6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customFormat="false" ht="15.75" hidden="false" customHeight="true" outlineLevel="0" collapsed="false">
      <c r="A141" s="6"/>
      <c r="B141" s="35"/>
      <c r="C141" s="6"/>
      <c r="D141" s="6"/>
      <c r="E141" s="9"/>
      <c r="F141" s="6"/>
      <c r="G141" s="36"/>
      <c r="H141" s="6"/>
      <c r="I141" s="6"/>
      <c r="J141" s="6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customFormat="false" ht="15.75" hidden="false" customHeight="true" outlineLevel="0" collapsed="false">
      <c r="A142" s="6"/>
      <c r="B142" s="35"/>
      <c r="C142" s="6"/>
      <c r="D142" s="6"/>
      <c r="E142" s="9"/>
      <c r="F142" s="6"/>
      <c r="G142" s="36"/>
      <c r="H142" s="6"/>
      <c r="I142" s="6"/>
      <c r="J142" s="6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customFormat="false" ht="15.75" hidden="false" customHeight="true" outlineLevel="0" collapsed="false">
      <c r="A143" s="6"/>
      <c r="B143" s="35"/>
      <c r="C143" s="6"/>
      <c r="D143" s="6"/>
      <c r="E143" s="9"/>
      <c r="F143" s="6"/>
      <c r="G143" s="36"/>
      <c r="H143" s="6"/>
      <c r="I143" s="6"/>
      <c r="J143" s="6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customFormat="false" ht="15.75" hidden="false" customHeight="true" outlineLevel="0" collapsed="false">
      <c r="A144" s="6"/>
      <c r="B144" s="35"/>
      <c r="C144" s="6"/>
      <c r="D144" s="6"/>
      <c r="E144" s="9"/>
      <c r="F144" s="6"/>
      <c r="G144" s="36"/>
      <c r="H144" s="6"/>
      <c r="I144" s="6"/>
      <c r="J144" s="6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customFormat="false" ht="15.75" hidden="false" customHeight="true" outlineLevel="0" collapsed="false">
      <c r="A145" s="6"/>
      <c r="B145" s="35"/>
      <c r="C145" s="6"/>
      <c r="D145" s="6"/>
      <c r="E145" s="9"/>
      <c r="F145" s="6"/>
      <c r="G145" s="36"/>
      <c r="H145" s="6"/>
      <c r="I145" s="6"/>
      <c r="J145" s="6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customFormat="false" ht="15.75" hidden="false" customHeight="true" outlineLevel="0" collapsed="false">
      <c r="A146" s="6"/>
      <c r="B146" s="35"/>
      <c r="C146" s="6"/>
      <c r="D146" s="6"/>
      <c r="E146" s="9"/>
      <c r="F146" s="6"/>
      <c r="G146" s="36"/>
      <c r="H146" s="6"/>
      <c r="I146" s="6"/>
      <c r="J146" s="6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customFormat="false" ht="15.75" hidden="false" customHeight="true" outlineLevel="0" collapsed="false">
      <c r="A147" s="6"/>
      <c r="B147" s="35"/>
      <c r="C147" s="6"/>
      <c r="D147" s="6"/>
      <c r="E147" s="9"/>
      <c r="F147" s="6"/>
      <c r="G147" s="36"/>
      <c r="H147" s="6"/>
      <c r="I147" s="6"/>
      <c r="J147" s="6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customFormat="false" ht="15.75" hidden="false" customHeight="true" outlineLevel="0" collapsed="false">
      <c r="A148" s="6"/>
      <c r="B148" s="35"/>
      <c r="C148" s="6"/>
      <c r="D148" s="6"/>
      <c r="E148" s="9"/>
      <c r="F148" s="6"/>
      <c r="G148" s="36"/>
      <c r="H148" s="6"/>
      <c r="I148" s="6"/>
      <c r="J148" s="6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customFormat="false" ht="15.75" hidden="false" customHeight="true" outlineLevel="0" collapsed="false">
      <c r="A149" s="6"/>
      <c r="B149" s="35"/>
      <c r="C149" s="6"/>
      <c r="D149" s="6"/>
      <c r="E149" s="9"/>
      <c r="F149" s="6"/>
      <c r="G149" s="36"/>
      <c r="H149" s="6"/>
      <c r="I149" s="6"/>
      <c r="J149" s="6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customFormat="false" ht="15.75" hidden="false" customHeight="true" outlineLevel="0" collapsed="false">
      <c r="A150" s="6"/>
      <c r="B150" s="35"/>
      <c r="C150" s="6"/>
      <c r="D150" s="6"/>
      <c r="E150" s="9"/>
      <c r="F150" s="6"/>
      <c r="G150" s="36"/>
      <c r="H150" s="6"/>
      <c r="I150" s="6"/>
      <c r="J150" s="6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customFormat="false" ht="15.75" hidden="false" customHeight="true" outlineLevel="0" collapsed="false">
      <c r="A151" s="6"/>
      <c r="B151" s="35"/>
      <c r="C151" s="6"/>
      <c r="D151" s="6"/>
      <c r="E151" s="9"/>
      <c r="F151" s="6"/>
      <c r="G151" s="36"/>
      <c r="H151" s="6"/>
      <c r="I151" s="6"/>
      <c r="J151" s="6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customFormat="false" ht="15.75" hidden="false" customHeight="true" outlineLevel="0" collapsed="false">
      <c r="A152" s="6"/>
      <c r="B152" s="35"/>
      <c r="C152" s="6"/>
      <c r="D152" s="6"/>
      <c r="E152" s="9"/>
      <c r="F152" s="6"/>
      <c r="G152" s="36"/>
      <c r="H152" s="6"/>
      <c r="I152" s="6"/>
      <c r="J152" s="6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customFormat="false" ht="15.75" hidden="false" customHeight="true" outlineLevel="0" collapsed="false">
      <c r="A153" s="6"/>
      <c r="B153" s="35"/>
      <c r="C153" s="6"/>
      <c r="D153" s="6"/>
      <c r="E153" s="9"/>
      <c r="F153" s="6"/>
      <c r="G153" s="36"/>
      <c r="H153" s="6"/>
      <c r="I153" s="6"/>
      <c r="J153" s="6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customFormat="false" ht="15.75" hidden="false" customHeight="true" outlineLevel="0" collapsed="false">
      <c r="A154" s="6"/>
      <c r="B154" s="35"/>
      <c r="C154" s="6"/>
      <c r="D154" s="6"/>
      <c r="E154" s="9"/>
      <c r="F154" s="6"/>
      <c r="G154" s="36"/>
      <c r="H154" s="6"/>
      <c r="I154" s="6"/>
      <c r="J154" s="6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customFormat="false" ht="15.75" hidden="false" customHeight="true" outlineLevel="0" collapsed="false">
      <c r="A155" s="6"/>
      <c r="B155" s="35"/>
      <c r="C155" s="6"/>
      <c r="D155" s="6"/>
      <c r="E155" s="9"/>
      <c r="F155" s="6"/>
      <c r="G155" s="36"/>
      <c r="H155" s="6"/>
      <c r="I155" s="6"/>
      <c r="J155" s="6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customFormat="false" ht="15.75" hidden="false" customHeight="true" outlineLevel="0" collapsed="false">
      <c r="A156" s="6"/>
      <c r="B156" s="35"/>
      <c r="C156" s="6"/>
      <c r="D156" s="6"/>
      <c r="E156" s="9"/>
      <c r="F156" s="6"/>
      <c r="G156" s="36"/>
      <c r="H156" s="6"/>
      <c r="I156" s="6"/>
      <c r="J156" s="6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customFormat="false" ht="15.75" hidden="false" customHeight="true" outlineLevel="0" collapsed="false">
      <c r="A157" s="6"/>
      <c r="B157" s="35"/>
      <c r="C157" s="6"/>
      <c r="D157" s="6"/>
      <c r="E157" s="9"/>
      <c r="F157" s="6"/>
      <c r="G157" s="36"/>
      <c r="H157" s="6"/>
      <c r="I157" s="6"/>
      <c r="J157" s="6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customFormat="false" ht="15.75" hidden="false" customHeight="true" outlineLevel="0" collapsed="false">
      <c r="A158" s="6"/>
      <c r="B158" s="35"/>
      <c r="C158" s="6"/>
      <c r="D158" s="6"/>
      <c r="E158" s="9"/>
      <c r="F158" s="6"/>
      <c r="G158" s="36"/>
      <c r="H158" s="6"/>
      <c r="I158" s="6"/>
      <c r="J158" s="6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customFormat="false" ht="15.75" hidden="false" customHeight="true" outlineLevel="0" collapsed="false">
      <c r="A159" s="6"/>
      <c r="B159" s="35"/>
      <c r="C159" s="6"/>
      <c r="D159" s="6"/>
      <c r="E159" s="9"/>
      <c r="F159" s="6"/>
      <c r="G159" s="36"/>
      <c r="H159" s="6"/>
      <c r="I159" s="6"/>
      <c r="J159" s="6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customFormat="false" ht="15.75" hidden="false" customHeight="true" outlineLevel="0" collapsed="false">
      <c r="A160" s="6"/>
      <c r="B160" s="35"/>
      <c r="C160" s="6"/>
      <c r="D160" s="6"/>
      <c r="E160" s="9"/>
      <c r="F160" s="6"/>
      <c r="G160" s="36"/>
      <c r="H160" s="6"/>
      <c r="I160" s="6"/>
      <c r="J160" s="6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customFormat="false" ht="15.75" hidden="false" customHeight="true" outlineLevel="0" collapsed="false">
      <c r="A161" s="6"/>
      <c r="B161" s="35"/>
      <c r="C161" s="6"/>
      <c r="D161" s="6"/>
      <c r="E161" s="9"/>
      <c r="F161" s="6"/>
      <c r="G161" s="36"/>
      <c r="H161" s="6"/>
      <c r="I161" s="6"/>
      <c r="J161" s="6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customFormat="false" ht="15.75" hidden="false" customHeight="true" outlineLevel="0" collapsed="false">
      <c r="A162" s="6"/>
      <c r="B162" s="35"/>
      <c r="C162" s="6"/>
      <c r="D162" s="6"/>
      <c r="E162" s="9"/>
      <c r="F162" s="6"/>
      <c r="G162" s="36"/>
      <c r="H162" s="6"/>
      <c r="I162" s="6"/>
      <c r="J162" s="6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customFormat="false" ht="15.75" hidden="false" customHeight="true" outlineLevel="0" collapsed="false">
      <c r="A163" s="6"/>
      <c r="B163" s="35"/>
      <c r="C163" s="6"/>
      <c r="D163" s="6"/>
      <c r="E163" s="9"/>
      <c r="F163" s="6"/>
      <c r="G163" s="36"/>
      <c r="H163" s="6"/>
      <c r="I163" s="6"/>
      <c r="J163" s="6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customFormat="false" ht="15.75" hidden="false" customHeight="true" outlineLevel="0" collapsed="false">
      <c r="A164" s="6"/>
      <c r="B164" s="35"/>
      <c r="C164" s="6"/>
      <c r="D164" s="6"/>
      <c r="E164" s="9"/>
      <c r="F164" s="6"/>
      <c r="G164" s="36"/>
      <c r="H164" s="6"/>
      <c r="I164" s="6"/>
      <c r="J164" s="6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customFormat="false" ht="15.75" hidden="false" customHeight="true" outlineLevel="0" collapsed="false">
      <c r="A165" s="6"/>
      <c r="B165" s="35"/>
      <c r="C165" s="6"/>
      <c r="D165" s="6"/>
      <c r="E165" s="9"/>
      <c r="F165" s="6"/>
      <c r="G165" s="36"/>
      <c r="H165" s="6"/>
      <c r="I165" s="6"/>
      <c r="J165" s="6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customFormat="false" ht="15.75" hidden="false" customHeight="true" outlineLevel="0" collapsed="false">
      <c r="A166" s="6"/>
      <c r="B166" s="35"/>
      <c r="C166" s="6"/>
      <c r="D166" s="6"/>
      <c r="E166" s="9"/>
      <c r="F166" s="6"/>
      <c r="G166" s="36"/>
      <c r="H166" s="6"/>
      <c r="I166" s="6"/>
      <c r="J166" s="6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customFormat="false" ht="15.75" hidden="false" customHeight="true" outlineLevel="0" collapsed="false">
      <c r="A167" s="6"/>
      <c r="B167" s="35"/>
      <c r="C167" s="6"/>
      <c r="D167" s="6"/>
      <c r="E167" s="9"/>
      <c r="F167" s="6"/>
      <c r="G167" s="36"/>
      <c r="H167" s="6"/>
      <c r="I167" s="6"/>
      <c r="J167" s="6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customFormat="false" ht="15.75" hidden="false" customHeight="true" outlineLevel="0" collapsed="false">
      <c r="A168" s="6"/>
      <c r="B168" s="35"/>
      <c r="C168" s="6"/>
      <c r="D168" s="6"/>
      <c r="E168" s="9"/>
      <c r="F168" s="6"/>
      <c r="G168" s="36"/>
      <c r="H168" s="6"/>
      <c r="I168" s="6"/>
      <c r="J168" s="6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customFormat="false" ht="15.75" hidden="false" customHeight="true" outlineLevel="0" collapsed="false">
      <c r="A169" s="6"/>
      <c r="B169" s="35"/>
      <c r="C169" s="6"/>
      <c r="D169" s="6"/>
      <c r="E169" s="9"/>
      <c r="F169" s="6"/>
      <c r="G169" s="36"/>
      <c r="H169" s="6"/>
      <c r="I169" s="6"/>
      <c r="J169" s="6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customFormat="false" ht="15.75" hidden="false" customHeight="true" outlineLevel="0" collapsed="false">
      <c r="A170" s="6"/>
      <c r="B170" s="35"/>
      <c r="C170" s="6"/>
      <c r="D170" s="6"/>
      <c r="E170" s="9"/>
      <c r="F170" s="6"/>
      <c r="G170" s="36"/>
      <c r="H170" s="6"/>
      <c r="I170" s="6"/>
      <c r="J170" s="6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customFormat="false" ht="15.75" hidden="false" customHeight="true" outlineLevel="0" collapsed="false">
      <c r="A171" s="6"/>
      <c r="B171" s="35"/>
      <c r="C171" s="6"/>
      <c r="D171" s="6"/>
      <c r="E171" s="9"/>
      <c r="F171" s="6"/>
      <c r="G171" s="36"/>
      <c r="H171" s="6"/>
      <c r="I171" s="6"/>
      <c r="J171" s="6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customFormat="false" ht="15.75" hidden="false" customHeight="true" outlineLevel="0" collapsed="false">
      <c r="A172" s="6"/>
      <c r="B172" s="35"/>
      <c r="C172" s="6"/>
      <c r="D172" s="6"/>
      <c r="E172" s="9"/>
      <c r="F172" s="6"/>
      <c r="G172" s="36"/>
      <c r="H172" s="6"/>
      <c r="I172" s="6"/>
      <c r="J172" s="6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customFormat="false" ht="15.75" hidden="false" customHeight="true" outlineLevel="0" collapsed="false">
      <c r="A173" s="6"/>
      <c r="B173" s="35"/>
      <c r="C173" s="6"/>
      <c r="D173" s="6"/>
      <c r="E173" s="9"/>
      <c r="F173" s="6"/>
      <c r="G173" s="36"/>
      <c r="H173" s="6"/>
      <c r="I173" s="6"/>
      <c r="J173" s="6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customFormat="false" ht="15.75" hidden="false" customHeight="true" outlineLevel="0" collapsed="false">
      <c r="A174" s="6"/>
      <c r="B174" s="35"/>
      <c r="C174" s="6"/>
      <c r="D174" s="6"/>
      <c r="E174" s="9"/>
      <c r="F174" s="6"/>
      <c r="G174" s="36"/>
      <c r="H174" s="6"/>
      <c r="I174" s="6"/>
      <c r="J174" s="6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customFormat="false" ht="15.75" hidden="false" customHeight="true" outlineLevel="0" collapsed="false">
      <c r="A175" s="6"/>
      <c r="B175" s="35"/>
      <c r="C175" s="6"/>
      <c r="D175" s="6"/>
      <c r="E175" s="9"/>
      <c r="F175" s="6"/>
      <c r="G175" s="36"/>
      <c r="H175" s="6"/>
      <c r="I175" s="6"/>
      <c r="J175" s="6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customFormat="false" ht="15.75" hidden="false" customHeight="true" outlineLevel="0" collapsed="false">
      <c r="A176" s="6"/>
      <c r="B176" s="35"/>
      <c r="C176" s="6"/>
      <c r="D176" s="6"/>
      <c r="E176" s="9"/>
      <c r="F176" s="6"/>
      <c r="G176" s="36"/>
      <c r="H176" s="6"/>
      <c r="I176" s="6"/>
      <c r="J176" s="6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customFormat="false" ht="15.75" hidden="false" customHeight="true" outlineLevel="0" collapsed="false">
      <c r="A177" s="6"/>
      <c r="B177" s="35"/>
      <c r="C177" s="6"/>
      <c r="D177" s="6"/>
      <c r="E177" s="9"/>
      <c r="F177" s="6"/>
      <c r="G177" s="36"/>
      <c r="H177" s="6"/>
      <c r="I177" s="6"/>
      <c r="J177" s="6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customFormat="false" ht="15.75" hidden="false" customHeight="true" outlineLevel="0" collapsed="false">
      <c r="A178" s="6"/>
      <c r="B178" s="35"/>
      <c r="C178" s="6"/>
      <c r="D178" s="6"/>
      <c r="E178" s="9"/>
      <c r="F178" s="6"/>
      <c r="G178" s="36"/>
      <c r="H178" s="6"/>
      <c r="I178" s="6"/>
      <c r="J178" s="6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customFormat="false" ht="15.75" hidden="false" customHeight="true" outlineLevel="0" collapsed="false">
      <c r="A179" s="6"/>
      <c r="B179" s="35"/>
      <c r="C179" s="6"/>
      <c r="D179" s="6"/>
      <c r="E179" s="9"/>
      <c r="F179" s="6"/>
      <c r="G179" s="36"/>
      <c r="H179" s="6"/>
      <c r="I179" s="6"/>
      <c r="J179" s="6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customFormat="false" ht="15.75" hidden="false" customHeight="true" outlineLevel="0" collapsed="false">
      <c r="A180" s="6"/>
      <c r="B180" s="35"/>
      <c r="C180" s="6"/>
      <c r="D180" s="6"/>
      <c r="E180" s="9"/>
      <c r="F180" s="6"/>
      <c r="G180" s="36"/>
      <c r="H180" s="6"/>
      <c r="I180" s="6"/>
      <c r="J180" s="6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customFormat="false" ht="15.75" hidden="false" customHeight="true" outlineLevel="0" collapsed="false">
      <c r="A181" s="6"/>
      <c r="B181" s="35"/>
      <c r="C181" s="6"/>
      <c r="D181" s="6"/>
      <c r="E181" s="9"/>
      <c r="F181" s="6"/>
      <c r="G181" s="36"/>
      <c r="H181" s="6"/>
      <c r="I181" s="6"/>
      <c r="J181" s="6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customFormat="false" ht="15.75" hidden="false" customHeight="true" outlineLevel="0" collapsed="false">
      <c r="A182" s="6"/>
      <c r="B182" s="35"/>
      <c r="C182" s="6"/>
      <c r="D182" s="6"/>
      <c r="E182" s="9"/>
      <c r="F182" s="6"/>
      <c r="G182" s="36"/>
      <c r="H182" s="6"/>
      <c r="I182" s="6"/>
      <c r="J182" s="6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customFormat="false" ht="15.75" hidden="false" customHeight="true" outlineLevel="0" collapsed="false">
      <c r="A183" s="6"/>
      <c r="B183" s="35"/>
      <c r="C183" s="6"/>
      <c r="D183" s="6"/>
      <c r="E183" s="9"/>
      <c r="F183" s="6"/>
      <c r="G183" s="36"/>
      <c r="H183" s="6"/>
      <c r="I183" s="6"/>
      <c r="J183" s="6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customFormat="false" ht="15.75" hidden="false" customHeight="true" outlineLevel="0" collapsed="false">
      <c r="A184" s="6"/>
      <c r="B184" s="35"/>
      <c r="C184" s="6"/>
      <c r="D184" s="6"/>
      <c r="E184" s="9"/>
      <c r="F184" s="6"/>
      <c r="G184" s="36"/>
      <c r="H184" s="6"/>
      <c r="I184" s="6"/>
      <c r="J184" s="6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customFormat="false" ht="15.75" hidden="false" customHeight="true" outlineLevel="0" collapsed="false">
      <c r="A185" s="6"/>
      <c r="B185" s="35"/>
      <c r="C185" s="6"/>
      <c r="D185" s="6"/>
      <c r="E185" s="9"/>
      <c r="F185" s="6"/>
      <c r="G185" s="36"/>
      <c r="H185" s="6"/>
      <c r="I185" s="6"/>
      <c r="J185" s="6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customFormat="false" ht="15.75" hidden="false" customHeight="true" outlineLevel="0" collapsed="false">
      <c r="A186" s="6"/>
      <c r="B186" s="35"/>
      <c r="C186" s="6"/>
      <c r="D186" s="6"/>
      <c r="E186" s="9"/>
      <c r="F186" s="6"/>
      <c r="G186" s="36"/>
      <c r="H186" s="6"/>
      <c r="I186" s="6"/>
      <c r="J186" s="6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customFormat="false" ht="15.75" hidden="false" customHeight="true" outlineLevel="0" collapsed="false">
      <c r="A187" s="6"/>
      <c r="B187" s="35"/>
      <c r="C187" s="6"/>
      <c r="D187" s="6"/>
      <c r="E187" s="9"/>
      <c r="F187" s="6"/>
      <c r="G187" s="36"/>
      <c r="H187" s="6"/>
      <c r="I187" s="6"/>
      <c r="J187" s="6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customFormat="false" ht="15.75" hidden="false" customHeight="true" outlineLevel="0" collapsed="false">
      <c r="A188" s="6"/>
      <c r="B188" s="35"/>
      <c r="C188" s="6"/>
      <c r="D188" s="6"/>
      <c r="E188" s="9"/>
      <c r="F188" s="6"/>
      <c r="G188" s="36"/>
      <c r="H188" s="6"/>
      <c r="I188" s="6"/>
      <c r="J188" s="6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customFormat="false" ht="15.75" hidden="false" customHeight="true" outlineLevel="0" collapsed="false">
      <c r="A189" s="6"/>
      <c r="B189" s="35"/>
      <c r="C189" s="6"/>
      <c r="D189" s="6"/>
      <c r="E189" s="9"/>
      <c r="F189" s="6"/>
      <c r="G189" s="36"/>
      <c r="H189" s="6"/>
      <c r="I189" s="6"/>
      <c r="J189" s="6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customFormat="false" ht="15.75" hidden="false" customHeight="true" outlineLevel="0" collapsed="false">
      <c r="A190" s="6"/>
      <c r="B190" s="35"/>
      <c r="C190" s="6"/>
      <c r="D190" s="6"/>
      <c r="E190" s="9"/>
      <c r="F190" s="6"/>
      <c r="G190" s="36"/>
      <c r="H190" s="6"/>
      <c r="I190" s="6"/>
      <c r="J190" s="6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customFormat="false" ht="15.75" hidden="false" customHeight="true" outlineLevel="0" collapsed="false">
      <c r="A191" s="6"/>
      <c r="B191" s="35"/>
      <c r="C191" s="6"/>
      <c r="D191" s="6"/>
      <c r="E191" s="9"/>
      <c r="F191" s="6"/>
      <c r="G191" s="36"/>
      <c r="H191" s="6"/>
      <c r="I191" s="6"/>
      <c r="J191" s="6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customFormat="false" ht="15.75" hidden="false" customHeight="true" outlineLevel="0" collapsed="false">
      <c r="A192" s="6"/>
      <c r="B192" s="35"/>
      <c r="C192" s="6"/>
      <c r="D192" s="6"/>
      <c r="E192" s="9"/>
      <c r="F192" s="6"/>
      <c r="G192" s="36"/>
      <c r="H192" s="6"/>
      <c r="I192" s="6"/>
      <c r="J192" s="6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customFormat="false" ht="15.75" hidden="false" customHeight="true" outlineLevel="0" collapsed="false">
      <c r="A193" s="6"/>
      <c r="B193" s="35"/>
      <c r="C193" s="6"/>
      <c r="D193" s="6"/>
      <c r="E193" s="9"/>
      <c r="F193" s="6"/>
      <c r="G193" s="36"/>
      <c r="H193" s="6"/>
      <c r="I193" s="6"/>
      <c r="J193" s="6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customFormat="false" ht="15.75" hidden="false" customHeight="true" outlineLevel="0" collapsed="false">
      <c r="A194" s="6"/>
      <c r="B194" s="35"/>
      <c r="C194" s="6"/>
      <c r="D194" s="6"/>
      <c r="E194" s="9"/>
      <c r="F194" s="6"/>
      <c r="G194" s="36"/>
      <c r="H194" s="6"/>
      <c r="I194" s="6"/>
      <c r="J194" s="6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customFormat="false" ht="15.75" hidden="false" customHeight="true" outlineLevel="0" collapsed="false">
      <c r="A195" s="6"/>
      <c r="B195" s="35"/>
      <c r="C195" s="6"/>
      <c r="D195" s="6"/>
      <c r="E195" s="9"/>
      <c r="F195" s="6"/>
      <c r="G195" s="36"/>
      <c r="H195" s="6"/>
      <c r="I195" s="6"/>
      <c r="J195" s="6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customFormat="false" ht="15.75" hidden="false" customHeight="true" outlineLevel="0" collapsed="false">
      <c r="A196" s="6"/>
      <c r="B196" s="35"/>
      <c r="C196" s="6"/>
      <c r="D196" s="6"/>
      <c r="E196" s="9"/>
      <c r="F196" s="6"/>
      <c r="G196" s="36"/>
      <c r="H196" s="6"/>
      <c r="I196" s="6"/>
      <c r="J196" s="6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customFormat="false" ht="15.75" hidden="false" customHeight="true" outlineLevel="0" collapsed="false">
      <c r="A197" s="6"/>
      <c r="B197" s="35"/>
      <c r="C197" s="6"/>
      <c r="D197" s="6"/>
      <c r="E197" s="9"/>
      <c r="F197" s="6"/>
      <c r="G197" s="36"/>
      <c r="H197" s="6"/>
      <c r="I197" s="6"/>
      <c r="J197" s="6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customFormat="false" ht="15.75" hidden="false" customHeight="true" outlineLevel="0" collapsed="false">
      <c r="A198" s="6"/>
      <c r="B198" s="35"/>
      <c r="C198" s="6"/>
      <c r="D198" s="6"/>
      <c r="E198" s="9"/>
      <c r="F198" s="6"/>
      <c r="G198" s="36"/>
      <c r="H198" s="6"/>
      <c r="I198" s="6"/>
      <c r="J198" s="6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customFormat="false" ht="15.75" hidden="false" customHeight="true" outlineLevel="0" collapsed="false">
      <c r="A199" s="6"/>
      <c r="B199" s="35"/>
      <c r="C199" s="6"/>
      <c r="D199" s="6"/>
      <c r="E199" s="9"/>
      <c r="F199" s="6"/>
      <c r="G199" s="36"/>
      <c r="H199" s="6"/>
      <c r="I199" s="6"/>
      <c r="J199" s="6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customFormat="false" ht="15.75" hidden="false" customHeight="true" outlineLevel="0" collapsed="false">
      <c r="A200" s="6"/>
      <c r="B200" s="35"/>
      <c r="C200" s="6"/>
      <c r="D200" s="6"/>
      <c r="E200" s="9"/>
      <c r="F200" s="6"/>
      <c r="G200" s="36"/>
      <c r="H200" s="6"/>
      <c r="I200" s="6"/>
      <c r="J200" s="6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customFormat="false" ht="15.75" hidden="false" customHeight="true" outlineLevel="0" collapsed="false">
      <c r="A201" s="6"/>
      <c r="B201" s="35"/>
      <c r="C201" s="6"/>
      <c r="D201" s="6"/>
      <c r="E201" s="9"/>
      <c r="F201" s="6"/>
      <c r="G201" s="36"/>
      <c r="H201" s="6"/>
      <c r="I201" s="6"/>
      <c r="J201" s="6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customFormat="false" ht="15.75" hidden="false" customHeight="true" outlineLevel="0" collapsed="false">
      <c r="A202" s="6"/>
      <c r="B202" s="35"/>
      <c r="C202" s="6"/>
      <c r="D202" s="6"/>
      <c r="E202" s="9"/>
      <c r="F202" s="6"/>
      <c r="G202" s="36"/>
      <c r="H202" s="6"/>
      <c r="I202" s="6"/>
      <c r="J202" s="6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customFormat="false" ht="15.75" hidden="false" customHeight="true" outlineLevel="0" collapsed="false">
      <c r="A203" s="6"/>
      <c r="B203" s="35"/>
      <c r="C203" s="6"/>
      <c r="D203" s="6"/>
      <c r="E203" s="9"/>
      <c r="F203" s="6"/>
      <c r="G203" s="36"/>
      <c r="H203" s="6"/>
      <c r="I203" s="6"/>
      <c r="J203" s="6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customFormat="false" ht="15.75" hidden="false" customHeight="true" outlineLevel="0" collapsed="false">
      <c r="A204" s="6"/>
      <c r="B204" s="35"/>
      <c r="C204" s="6"/>
      <c r="D204" s="6"/>
      <c r="E204" s="9"/>
      <c r="F204" s="6"/>
      <c r="G204" s="36"/>
      <c r="H204" s="6"/>
      <c r="I204" s="6"/>
      <c r="J204" s="6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customFormat="false" ht="15.75" hidden="false" customHeight="true" outlineLevel="0" collapsed="false">
      <c r="A205" s="6"/>
      <c r="B205" s="35"/>
      <c r="C205" s="6"/>
      <c r="D205" s="6"/>
      <c r="E205" s="9"/>
      <c r="F205" s="6"/>
      <c r="G205" s="36"/>
      <c r="H205" s="6"/>
      <c r="I205" s="6"/>
      <c r="J205" s="6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customFormat="false" ht="15.75" hidden="false" customHeight="true" outlineLevel="0" collapsed="false">
      <c r="A206" s="6"/>
      <c r="B206" s="35"/>
      <c r="C206" s="6"/>
      <c r="D206" s="6"/>
      <c r="E206" s="9"/>
      <c r="F206" s="6"/>
      <c r="G206" s="36"/>
      <c r="H206" s="6"/>
      <c r="I206" s="6"/>
      <c r="J206" s="6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customFormat="false" ht="15.75" hidden="false" customHeight="true" outlineLevel="0" collapsed="false">
      <c r="A207" s="6"/>
      <c r="B207" s="35"/>
      <c r="C207" s="6"/>
      <c r="D207" s="6"/>
      <c r="E207" s="9"/>
      <c r="F207" s="6"/>
      <c r="G207" s="36"/>
      <c r="H207" s="6"/>
      <c r="I207" s="6"/>
      <c r="J207" s="6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customFormat="false" ht="15.75" hidden="false" customHeight="true" outlineLevel="0" collapsed="false">
      <c r="A208" s="6"/>
      <c r="B208" s="35"/>
      <c r="C208" s="6"/>
      <c r="D208" s="6"/>
      <c r="E208" s="9"/>
      <c r="F208" s="6"/>
      <c r="G208" s="36"/>
      <c r="H208" s="6"/>
      <c r="I208" s="6"/>
      <c r="J208" s="6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customFormat="false" ht="15.75" hidden="false" customHeight="true" outlineLevel="0" collapsed="false">
      <c r="A209" s="6"/>
      <c r="B209" s="35"/>
      <c r="C209" s="6"/>
      <c r="D209" s="6"/>
      <c r="E209" s="9"/>
      <c r="F209" s="6"/>
      <c r="G209" s="36"/>
      <c r="H209" s="6"/>
      <c r="I209" s="6"/>
      <c r="J209" s="6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customFormat="false" ht="15.75" hidden="false" customHeight="true" outlineLevel="0" collapsed="false">
      <c r="A210" s="6"/>
      <c r="B210" s="35"/>
      <c r="C210" s="6"/>
      <c r="D210" s="6"/>
      <c r="E210" s="9"/>
      <c r="F210" s="6"/>
      <c r="G210" s="36"/>
      <c r="H210" s="6"/>
      <c r="I210" s="6"/>
      <c r="J210" s="6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customFormat="false" ht="15.75" hidden="false" customHeight="true" outlineLevel="0" collapsed="false">
      <c r="A211" s="6"/>
      <c r="B211" s="35"/>
      <c r="C211" s="6"/>
      <c r="D211" s="6"/>
      <c r="E211" s="9"/>
      <c r="F211" s="6"/>
      <c r="G211" s="36"/>
      <c r="H211" s="6"/>
      <c r="I211" s="6"/>
      <c r="J211" s="6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customFormat="false" ht="15.75" hidden="false" customHeight="true" outlineLevel="0" collapsed="false">
      <c r="A212" s="6"/>
      <c r="B212" s="35"/>
      <c r="C212" s="6"/>
      <c r="D212" s="6"/>
      <c r="E212" s="9"/>
      <c r="F212" s="6"/>
      <c r="G212" s="36"/>
      <c r="H212" s="6"/>
      <c r="I212" s="6"/>
      <c r="J212" s="6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customFormat="false" ht="15.75" hidden="false" customHeight="true" outlineLevel="0" collapsed="false">
      <c r="A213" s="6"/>
      <c r="B213" s="35"/>
      <c r="C213" s="6"/>
      <c r="D213" s="6"/>
      <c r="E213" s="9"/>
      <c r="F213" s="6"/>
      <c r="G213" s="36"/>
      <c r="H213" s="6"/>
      <c r="I213" s="6"/>
      <c r="J213" s="6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customFormat="false" ht="15.75" hidden="false" customHeight="true" outlineLevel="0" collapsed="false">
      <c r="A214" s="6"/>
      <c r="B214" s="35"/>
      <c r="C214" s="6"/>
      <c r="D214" s="6"/>
      <c r="E214" s="9"/>
      <c r="F214" s="6"/>
      <c r="G214" s="36"/>
      <c r="H214" s="6"/>
      <c r="I214" s="6"/>
      <c r="J214" s="6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customFormat="false" ht="15.75" hidden="false" customHeight="true" outlineLevel="0" collapsed="false">
      <c r="A215" s="6"/>
      <c r="B215" s="35"/>
      <c r="C215" s="6"/>
      <c r="D215" s="6"/>
      <c r="E215" s="9"/>
      <c r="F215" s="6"/>
      <c r="G215" s="36"/>
      <c r="H215" s="6"/>
      <c r="I215" s="6"/>
      <c r="J215" s="6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customFormat="false" ht="15.75" hidden="false" customHeight="true" outlineLevel="0" collapsed="false">
      <c r="A216" s="6"/>
      <c r="B216" s="35"/>
      <c r="C216" s="6"/>
      <c r="D216" s="6"/>
      <c r="E216" s="9"/>
      <c r="F216" s="6"/>
      <c r="G216" s="36"/>
      <c r="H216" s="6"/>
      <c r="I216" s="6"/>
      <c r="J216" s="6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customFormat="false" ht="15.75" hidden="false" customHeight="true" outlineLevel="0" collapsed="false">
      <c r="A217" s="6"/>
      <c r="B217" s="35"/>
      <c r="C217" s="6"/>
      <c r="D217" s="6"/>
      <c r="E217" s="9"/>
      <c r="F217" s="6"/>
      <c r="G217" s="36"/>
      <c r="H217" s="6"/>
      <c r="I217" s="6"/>
      <c r="J217" s="6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customFormat="false" ht="15.75" hidden="false" customHeight="true" outlineLevel="0" collapsed="false">
      <c r="A218" s="6"/>
      <c r="B218" s="35"/>
      <c r="C218" s="6"/>
      <c r="D218" s="6"/>
      <c r="E218" s="9"/>
      <c r="F218" s="6"/>
      <c r="G218" s="36"/>
      <c r="H218" s="6"/>
      <c r="I218" s="6"/>
      <c r="J218" s="6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customFormat="false" ht="15.75" hidden="false" customHeight="true" outlineLevel="0" collapsed="false">
      <c r="A219" s="6"/>
      <c r="B219" s="35"/>
      <c r="C219" s="6"/>
      <c r="D219" s="6"/>
      <c r="E219" s="9"/>
      <c r="F219" s="6"/>
      <c r="G219" s="36"/>
      <c r="H219" s="6"/>
      <c r="I219" s="6"/>
      <c r="J219" s="6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customFormat="false" ht="15.75" hidden="false" customHeight="true" outlineLevel="0" collapsed="false">
      <c r="A220" s="6"/>
      <c r="B220" s="35"/>
      <c r="C220" s="6"/>
      <c r="D220" s="6"/>
      <c r="E220" s="9"/>
      <c r="F220" s="6"/>
      <c r="G220" s="36"/>
      <c r="H220" s="6"/>
      <c r="I220" s="6"/>
      <c r="J220" s="6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customFormat="false" ht="15.75" hidden="false" customHeight="true" outlineLevel="0" collapsed="false">
      <c r="A221" s="6"/>
      <c r="B221" s="35"/>
      <c r="C221" s="6"/>
      <c r="D221" s="6"/>
      <c r="E221" s="9"/>
      <c r="F221" s="6"/>
      <c r="G221" s="36"/>
      <c r="H221" s="6"/>
      <c r="I221" s="6"/>
      <c r="J221" s="6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customFormat="false" ht="15.75" hidden="false" customHeight="true" outlineLevel="0" collapsed="false">
      <c r="A222" s="6"/>
      <c r="B222" s="35"/>
      <c r="C222" s="6"/>
      <c r="D222" s="6"/>
      <c r="E222" s="9"/>
      <c r="F222" s="6"/>
      <c r="G222" s="36"/>
      <c r="H222" s="6"/>
      <c r="I222" s="6"/>
      <c r="J222" s="6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customFormat="false" ht="15.75" hidden="false" customHeight="true" outlineLevel="0" collapsed="false">
      <c r="A223" s="6"/>
      <c r="B223" s="35"/>
      <c r="C223" s="6"/>
      <c r="D223" s="6"/>
      <c r="E223" s="9"/>
      <c r="F223" s="6"/>
      <c r="G223" s="36"/>
      <c r="H223" s="6"/>
      <c r="I223" s="6"/>
      <c r="J223" s="6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customFormat="false" ht="15.75" hidden="false" customHeight="true" outlineLevel="0" collapsed="false">
      <c r="A224" s="6"/>
      <c r="B224" s="35"/>
      <c r="C224" s="6"/>
      <c r="D224" s="6"/>
      <c r="E224" s="9"/>
      <c r="F224" s="6"/>
      <c r="G224" s="36"/>
      <c r="H224" s="6"/>
      <c r="I224" s="6"/>
      <c r="J224" s="6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customFormat="false" ht="15.75" hidden="false" customHeight="true" outlineLevel="0" collapsed="false">
      <c r="A225" s="6"/>
      <c r="B225" s="35"/>
      <c r="C225" s="6"/>
      <c r="D225" s="6"/>
      <c r="E225" s="9"/>
      <c r="F225" s="6"/>
      <c r="G225" s="36"/>
      <c r="H225" s="6"/>
      <c r="I225" s="6"/>
      <c r="J225" s="6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customFormat="false" ht="15.75" hidden="false" customHeight="true" outlineLevel="0" collapsed="false">
      <c r="A226" s="6"/>
      <c r="B226" s="35"/>
      <c r="C226" s="6"/>
      <c r="D226" s="6"/>
      <c r="E226" s="9"/>
      <c r="F226" s="6"/>
      <c r="G226" s="36"/>
      <c r="H226" s="6"/>
      <c r="I226" s="6"/>
      <c r="J226" s="6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customFormat="false" ht="15.75" hidden="false" customHeight="true" outlineLevel="0" collapsed="false">
      <c r="A227" s="6"/>
      <c r="B227" s="35"/>
      <c r="C227" s="6"/>
      <c r="D227" s="6"/>
      <c r="E227" s="9"/>
      <c r="F227" s="6"/>
      <c r="G227" s="36"/>
      <c r="H227" s="6"/>
      <c r="I227" s="6"/>
      <c r="J227" s="6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customFormat="false" ht="15.75" hidden="false" customHeight="true" outlineLevel="0" collapsed="false">
      <c r="A228" s="6"/>
      <c r="B228" s="35"/>
      <c r="C228" s="6"/>
      <c r="D228" s="6"/>
      <c r="E228" s="9"/>
      <c r="F228" s="6"/>
      <c r="G228" s="36"/>
      <c r="H228" s="6"/>
      <c r="I228" s="6"/>
      <c r="J228" s="6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customFormat="false" ht="15.75" hidden="false" customHeight="true" outlineLevel="0" collapsed="false">
      <c r="A229" s="6"/>
      <c r="B229" s="35"/>
      <c r="C229" s="6"/>
      <c r="D229" s="6"/>
      <c r="E229" s="9"/>
      <c r="F229" s="6"/>
      <c r="G229" s="36"/>
      <c r="H229" s="6"/>
      <c r="I229" s="6"/>
      <c r="J229" s="6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customFormat="false" ht="15.75" hidden="false" customHeight="true" outlineLevel="0" collapsed="false">
      <c r="A230" s="6"/>
      <c r="B230" s="35"/>
      <c r="C230" s="6"/>
      <c r="D230" s="6"/>
      <c r="E230" s="9"/>
      <c r="F230" s="6"/>
      <c r="G230" s="36"/>
      <c r="H230" s="6"/>
      <c r="I230" s="6"/>
      <c r="J230" s="6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customFormat="false" ht="15.75" hidden="false" customHeight="true" outlineLevel="0" collapsed="false">
      <c r="A231" s="6"/>
      <c r="B231" s="35"/>
      <c r="C231" s="6"/>
      <c r="D231" s="6"/>
      <c r="E231" s="9"/>
      <c r="F231" s="6"/>
      <c r="G231" s="36"/>
      <c r="H231" s="6"/>
      <c r="I231" s="6"/>
      <c r="J231" s="6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customFormat="false" ht="15.75" hidden="false" customHeight="true" outlineLevel="0" collapsed="false">
      <c r="A232" s="6"/>
      <c r="B232" s="35"/>
      <c r="C232" s="6"/>
      <c r="D232" s="6"/>
      <c r="E232" s="9"/>
      <c r="F232" s="6"/>
      <c r="G232" s="36"/>
      <c r="H232" s="6"/>
      <c r="I232" s="6"/>
      <c r="J232" s="6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customFormat="false" ht="15.75" hidden="false" customHeight="true" outlineLevel="0" collapsed="false">
      <c r="A233" s="6"/>
      <c r="B233" s="35"/>
      <c r="C233" s="6"/>
      <c r="D233" s="6"/>
      <c r="E233" s="9"/>
      <c r="F233" s="6"/>
      <c r="G233" s="36"/>
      <c r="H233" s="6"/>
      <c r="I233" s="6"/>
      <c r="J233" s="6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customFormat="false" ht="15.75" hidden="false" customHeight="true" outlineLevel="0" collapsed="false">
      <c r="A234" s="6"/>
      <c r="B234" s="35"/>
      <c r="C234" s="6"/>
      <c r="D234" s="6"/>
      <c r="E234" s="9"/>
      <c r="F234" s="6"/>
      <c r="G234" s="36"/>
      <c r="H234" s="6"/>
      <c r="I234" s="6"/>
      <c r="J234" s="6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customFormat="false" ht="15.75" hidden="false" customHeight="true" outlineLevel="0" collapsed="false">
      <c r="A235" s="6"/>
      <c r="B235" s="35"/>
      <c r="C235" s="6"/>
      <c r="D235" s="6"/>
      <c r="E235" s="9"/>
      <c r="F235" s="6"/>
      <c r="G235" s="36"/>
      <c r="H235" s="6"/>
      <c r="I235" s="6"/>
      <c r="J235" s="6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customFormat="false" ht="15.75" hidden="false" customHeight="true" outlineLevel="0" collapsed="false">
      <c r="A236" s="6"/>
      <c r="B236" s="35"/>
      <c r="C236" s="6"/>
      <c r="D236" s="6"/>
      <c r="E236" s="9"/>
      <c r="F236" s="6"/>
      <c r="G236" s="36"/>
      <c r="H236" s="6"/>
      <c r="I236" s="6"/>
      <c r="J236" s="6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customFormat="false" ht="15.75" hidden="false" customHeight="true" outlineLevel="0" collapsed="false">
      <c r="A237" s="6"/>
      <c r="B237" s="35"/>
      <c r="C237" s="6"/>
      <c r="D237" s="6"/>
      <c r="E237" s="9"/>
      <c r="F237" s="6"/>
      <c r="G237" s="36"/>
      <c r="H237" s="6"/>
      <c r="I237" s="6"/>
      <c r="J237" s="6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customFormat="false" ht="15.75" hidden="false" customHeight="true" outlineLevel="0" collapsed="false">
      <c r="A238" s="6"/>
      <c r="B238" s="35"/>
      <c r="C238" s="6"/>
      <c r="D238" s="6"/>
      <c r="E238" s="9"/>
      <c r="F238" s="6"/>
      <c r="G238" s="36"/>
      <c r="H238" s="6"/>
      <c r="I238" s="6"/>
      <c r="J238" s="6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customFormat="false" ht="15.75" hidden="false" customHeight="true" outlineLevel="0" collapsed="false">
      <c r="A239" s="6"/>
      <c r="B239" s="35"/>
      <c r="C239" s="6"/>
      <c r="D239" s="6"/>
      <c r="E239" s="9"/>
      <c r="F239" s="6"/>
      <c r="G239" s="36"/>
      <c r="H239" s="6"/>
      <c r="I239" s="6"/>
      <c r="J239" s="6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customFormat="false" ht="15.75" hidden="false" customHeight="true" outlineLevel="0" collapsed="false">
      <c r="A240" s="6"/>
      <c r="B240" s="35"/>
      <c r="C240" s="6"/>
      <c r="D240" s="6"/>
      <c r="E240" s="9"/>
      <c r="F240" s="6"/>
      <c r="G240" s="36"/>
      <c r="H240" s="6"/>
      <c r="I240" s="6"/>
      <c r="J240" s="6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customFormat="false" ht="15.75" hidden="false" customHeight="true" outlineLevel="0" collapsed="false">
      <c r="A241" s="6"/>
      <c r="B241" s="35"/>
      <c r="C241" s="6"/>
      <c r="D241" s="6"/>
      <c r="E241" s="9"/>
      <c r="F241" s="6"/>
      <c r="G241" s="36"/>
      <c r="H241" s="6"/>
      <c r="I241" s="6"/>
      <c r="J241" s="6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customFormat="false" ht="15.75" hidden="false" customHeight="true" outlineLevel="0" collapsed="false">
      <c r="A242" s="6"/>
      <c r="B242" s="35"/>
      <c r="C242" s="6"/>
      <c r="D242" s="6"/>
      <c r="E242" s="9"/>
      <c r="F242" s="6"/>
      <c r="G242" s="36"/>
      <c r="H242" s="6"/>
      <c r="I242" s="6"/>
      <c r="J242" s="6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customFormat="false" ht="15.75" hidden="false" customHeight="true" outlineLevel="0" collapsed="false">
      <c r="A243" s="6"/>
      <c r="B243" s="35"/>
      <c r="C243" s="6"/>
      <c r="D243" s="6"/>
      <c r="E243" s="9"/>
      <c r="F243" s="6"/>
      <c r="G243" s="36"/>
      <c r="H243" s="6"/>
      <c r="I243" s="6"/>
      <c r="J243" s="6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customFormat="false" ht="15.75" hidden="false" customHeight="true" outlineLevel="0" collapsed="false">
      <c r="A244" s="6"/>
      <c r="B244" s="35"/>
      <c r="C244" s="6"/>
      <c r="D244" s="6"/>
      <c r="E244" s="9"/>
      <c r="F244" s="6"/>
      <c r="G244" s="36"/>
      <c r="H244" s="6"/>
      <c r="I244" s="6"/>
      <c r="J244" s="6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customFormat="false" ht="15.75" hidden="false" customHeight="true" outlineLevel="0" collapsed="false">
      <c r="A245" s="6"/>
      <c r="B245" s="35"/>
      <c r="C245" s="6"/>
      <c r="D245" s="6"/>
      <c r="E245" s="9"/>
      <c r="F245" s="6"/>
      <c r="G245" s="36"/>
      <c r="H245" s="6"/>
      <c r="I245" s="6"/>
      <c r="J245" s="6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customFormat="false" ht="15.75" hidden="false" customHeight="true" outlineLevel="0" collapsed="false">
      <c r="A246" s="6"/>
      <c r="B246" s="35"/>
      <c r="C246" s="6"/>
      <c r="D246" s="6"/>
      <c r="E246" s="9"/>
      <c r="F246" s="6"/>
      <c r="G246" s="36"/>
      <c r="H246" s="6"/>
      <c r="I246" s="6"/>
      <c r="J246" s="6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customFormat="false" ht="15.75" hidden="false" customHeight="true" outlineLevel="0" collapsed="false">
      <c r="A247" s="6"/>
      <c r="B247" s="35"/>
      <c r="C247" s="6"/>
      <c r="D247" s="6"/>
      <c r="E247" s="9"/>
      <c r="F247" s="6"/>
      <c r="G247" s="36"/>
      <c r="H247" s="6"/>
      <c r="I247" s="6"/>
      <c r="J247" s="6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customFormat="false" ht="15.75" hidden="false" customHeight="true" outlineLevel="0" collapsed="false">
      <c r="A248" s="6"/>
      <c r="B248" s="35"/>
      <c r="C248" s="6"/>
      <c r="D248" s="6"/>
      <c r="E248" s="9"/>
      <c r="F248" s="6"/>
      <c r="G248" s="36"/>
      <c r="H248" s="6"/>
      <c r="I248" s="6"/>
      <c r="J248" s="6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customFormat="false" ht="15.75" hidden="false" customHeight="true" outlineLevel="0" collapsed="false">
      <c r="A249" s="6"/>
      <c r="B249" s="35"/>
      <c r="C249" s="6"/>
      <c r="D249" s="6"/>
      <c r="E249" s="9"/>
      <c r="F249" s="6"/>
      <c r="G249" s="36"/>
      <c r="H249" s="6"/>
      <c r="I249" s="6"/>
      <c r="J249" s="6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customFormat="false" ht="15.75" hidden="false" customHeight="true" outlineLevel="0" collapsed="false">
      <c r="A250" s="6"/>
      <c r="B250" s="35"/>
      <c r="C250" s="6"/>
      <c r="D250" s="6"/>
      <c r="E250" s="9"/>
      <c r="F250" s="6"/>
      <c r="G250" s="36"/>
      <c r="H250" s="6"/>
      <c r="I250" s="6"/>
      <c r="J250" s="6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customFormat="false" ht="15.75" hidden="false" customHeight="true" outlineLevel="0" collapsed="false">
      <c r="A251" s="6"/>
      <c r="B251" s="35"/>
      <c r="C251" s="6"/>
      <c r="D251" s="6"/>
      <c r="E251" s="9"/>
      <c r="F251" s="6"/>
      <c r="G251" s="36"/>
      <c r="H251" s="6"/>
      <c r="I251" s="6"/>
      <c r="J251" s="6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customFormat="false" ht="15.75" hidden="false" customHeight="true" outlineLevel="0" collapsed="false">
      <c r="A252" s="6"/>
      <c r="B252" s="35"/>
      <c r="C252" s="6"/>
      <c r="D252" s="6"/>
      <c r="E252" s="9"/>
      <c r="F252" s="6"/>
      <c r="G252" s="36"/>
      <c r="H252" s="6"/>
      <c r="I252" s="6"/>
      <c r="J252" s="6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customFormat="false" ht="15.75" hidden="false" customHeight="true" outlineLevel="0" collapsed="false">
      <c r="A253" s="6"/>
      <c r="B253" s="35"/>
      <c r="C253" s="6"/>
      <c r="D253" s="6"/>
      <c r="E253" s="9"/>
      <c r="F253" s="6"/>
      <c r="G253" s="36"/>
      <c r="H253" s="6"/>
      <c r="I253" s="6"/>
      <c r="J253" s="6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customFormat="false" ht="15.75" hidden="false" customHeight="true" outlineLevel="0" collapsed="false">
      <c r="A254" s="6"/>
      <c r="B254" s="35"/>
      <c r="C254" s="6"/>
      <c r="D254" s="6"/>
      <c r="E254" s="9"/>
      <c r="F254" s="6"/>
      <c r="G254" s="36"/>
      <c r="H254" s="6"/>
      <c r="I254" s="6"/>
      <c r="J254" s="6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customFormat="false" ht="15.75" hidden="false" customHeight="true" outlineLevel="0" collapsed="false">
      <c r="A255" s="6"/>
      <c r="B255" s="35"/>
      <c r="C255" s="6"/>
      <c r="D255" s="6"/>
      <c r="E255" s="9"/>
      <c r="F255" s="6"/>
      <c r="G255" s="36"/>
      <c r="H255" s="6"/>
      <c r="I255" s="6"/>
      <c r="J255" s="6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customFormat="false" ht="15.75" hidden="false" customHeight="true" outlineLevel="0" collapsed="false">
      <c r="A256" s="6"/>
      <c r="B256" s="35"/>
      <c r="C256" s="6"/>
      <c r="D256" s="6"/>
      <c r="E256" s="9"/>
      <c r="F256" s="6"/>
      <c r="G256" s="36"/>
      <c r="H256" s="6"/>
      <c r="I256" s="6"/>
      <c r="J256" s="6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customFormat="false" ht="15.75" hidden="false" customHeight="true" outlineLevel="0" collapsed="false">
      <c r="A257" s="6"/>
      <c r="B257" s="35"/>
      <c r="C257" s="6"/>
      <c r="D257" s="6"/>
      <c r="E257" s="9"/>
      <c r="F257" s="6"/>
      <c r="G257" s="36"/>
      <c r="H257" s="6"/>
      <c r="I257" s="6"/>
      <c r="J257" s="6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customFormat="false" ht="15.75" hidden="false" customHeight="true" outlineLevel="0" collapsed="false">
      <c r="A258" s="6"/>
      <c r="B258" s="35"/>
      <c r="C258" s="6"/>
      <c r="D258" s="6"/>
      <c r="E258" s="9"/>
      <c r="F258" s="6"/>
      <c r="G258" s="36"/>
      <c r="H258" s="6"/>
      <c r="I258" s="6"/>
      <c r="J258" s="6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customFormat="false" ht="15.75" hidden="false" customHeight="true" outlineLevel="0" collapsed="false">
      <c r="A259" s="6"/>
      <c r="B259" s="35"/>
      <c r="C259" s="6"/>
      <c r="D259" s="6"/>
      <c r="E259" s="9"/>
      <c r="F259" s="6"/>
      <c r="G259" s="36"/>
      <c r="H259" s="6"/>
      <c r="I259" s="6"/>
      <c r="J259" s="6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customFormat="false" ht="15.75" hidden="false" customHeight="true" outlineLevel="0" collapsed="false">
      <c r="A260" s="6"/>
      <c r="B260" s="35"/>
      <c r="C260" s="6"/>
      <c r="D260" s="6"/>
      <c r="E260" s="9"/>
      <c r="F260" s="6"/>
      <c r="G260" s="36"/>
      <c r="H260" s="6"/>
      <c r="I260" s="6"/>
      <c r="J260" s="6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customFormat="false" ht="15.75" hidden="false" customHeight="true" outlineLevel="0" collapsed="false">
      <c r="A261" s="6"/>
      <c r="B261" s="35"/>
      <c r="C261" s="6"/>
      <c r="D261" s="6"/>
      <c r="E261" s="9"/>
      <c r="F261" s="6"/>
      <c r="G261" s="36"/>
      <c r="H261" s="6"/>
      <c r="I261" s="6"/>
      <c r="J261" s="6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customFormat="false" ht="15.75" hidden="false" customHeight="true" outlineLevel="0" collapsed="false">
      <c r="A262" s="6"/>
      <c r="B262" s="35"/>
      <c r="C262" s="6"/>
      <c r="D262" s="6"/>
      <c r="E262" s="9"/>
      <c r="F262" s="6"/>
      <c r="G262" s="36"/>
      <c r="H262" s="6"/>
      <c r="I262" s="6"/>
      <c r="J262" s="6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customFormat="false" ht="15.75" hidden="false" customHeight="true" outlineLevel="0" collapsed="false">
      <c r="A263" s="6"/>
      <c r="B263" s="35"/>
      <c r="C263" s="6"/>
      <c r="D263" s="6"/>
      <c r="E263" s="9"/>
      <c r="F263" s="6"/>
      <c r="G263" s="36"/>
      <c r="H263" s="6"/>
      <c r="I263" s="6"/>
      <c r="J263" s="6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customFormat="false" ht="15.75" hidden="false" customHeight="true" outlineLevel="0" collapsed="false">
      <c r="A264" s="6"/>
      <c r="B264" s="35"/>
      <c r="C264" s="6"/>
      <c r="D264" s="6"/>
      <c r="E264" s="9"/>
      <c r="F264" s="6"/>
      <c r="G264" s="36"/>
      <c r="H264" s="6"/>
      <c r="I264" s="6"/>
      <c r="J264" s="6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customFormat="false" ht="15.75" hidden="false" customHeight="true" outlineLevel="0" collapsed="false">
      <c r="A265" s="6"/>
      <c r="B265" s="35"/>
      <c r="C265" s="6"/>
      <c r="D265" s="6"/>
      <c r="E265" s="9"/>
      <c r="F265" s="6"/>
      <c r="G265" s="36"/>
      <c r="H265" s="6"/>
      <c r="I265" s="6"/>
      <c r="J265" s="6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customFormat="false" ht="15.75" hidden="false" customHeight="true" outlineLevel="0" collapsed="false">
      <c r="A266" s="6"/>
      <c r="B266" s="35"/>
      <c r="C266" s="6"/>
      <c r="D266" s="6"/>
      <c r="E266" s="9"/>
      <c r="F266" s="6"/>
      <c r="G266" s="36"/>
      <c r="H266" s="6"/>
      <c r="I266" s="6"/>
      <c r="J266" s="6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customFormat="false" ht="15.75" hidden="false" customHeight="true" outlineLevel="0" collapsed="false">
      <c r="A267" s="6"/>
      <c r="B267" s="35"/>
      <c r="C267" s="6"/>
      <c r="D267" s="6"/>
      <c r="E267" s="9"/>
      <c r="F267" s="6"/>
      <c r="G267" s="36"/>
      <c r="H267" s="6"/>
      <c r="I267" s="6"/>
      <c r="J267" s="6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customFormat="false" ht="15.75" hidden="false" customHeight="true" outlineLevel="0" collapsed="false">
      <c r="A268" s="6"/>
      <c r="B268" s="35"/>
      <c r="C268" s="6"/>
      <c r="D268" s="6"/>
      <c r="E268" s="9"/>
      <c r="F268" s="6"/>
      <c r="G268" s="36"/>
      <c r="H268" s="6"/>
      <c r="I268" s="6"/>
      <c r="J268" s="6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customFormat="false" ht="15.75" hidden="false" customHeight="true" outlineLevel="0" collapsed="false">
      <c r="A269" s="6"/>
      <c r="B269" s="35"/>
      <c r="C269" s="6"/>
      <c r="D269" s="6"/>
      <c r="E269" s="9"/>
      <c r="F269" s="6"/>
      <c r="G269" s="36"/>
      <c r="H269" s="6"/>
      <c r="I269" s="6"/>
      <c r="J269" s="6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customFormat="false" ht="15.75" hidden="false" customHeight="true" outlineLevel="0" collapsed="false">
      <c r="A270" s="6"/>
      <c r="B270" s="35"/>
      <c r="C270" s="6"/>
      <c r="D270" s="6"/>
      <c r="E270" s="9"/>
      <c r="F270" s="6"/>
      <c r="G270" s="36"/>
      <c r="H270" s="6"/>
      <c r="I270" s="6"/>
      <c r="J270" s="6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customFormat="false" ht="15.75" hidden="false" customHeight="true" outlineLevel="0" collapsed="false">
      <c r="A271" s="6"/>
      <c r="B271" s="35"/>
      <c r="C271" s="6"/>
      <c r="D271" s="6"/>
      <c r="E271" s="9"/>
      <c r="F271" s="6"/>
      <c r="G271" s="36"/>
      <c r="H271" s="6"/>
      <c r="I271" s="6"/>
      <c r="J271" s="6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customFormat="false" ht="15.75" hidden="false" customHeight="true" outlineLevel="0" collapsed="false">
      <c r="A272" s="6"/>
      <c r="B272" s="35"/>
      <c r="C272" s="6"/>
      <c r="D272" s="6"/>
      <c r="E272" s="9"/>
      <c r="F272" s="6"/>
      <c r="G272" s="36"/>
      <c r="H272" s="6"/>
      <c r="I272" s="6"/>
      <c r="J272" s="6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customFormat="false" ht="15.75" hidden="false" customHeight="true" outlineLevel="0" collapsed="false">
      <c r="A273" s="6"/>
      <c r="B273" s="35"/>
      <c r="C273" s="6"/>
      <c r="D273" s="6"/>
      <c r="E273" s="9"/>
      <c r="F273" s="6"/>
      <c r="G273" s="36"/>
      <c r="H273" s="6"/>
      <c r="I273" s="6"/>
      <c r="J273" s="6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customFormat="false" ht="15.75" hidden="false" customHeight="true" outlineLevel="0" collapsed="false">
      <c r="A274" s="6"/>
      <c r="B274" s="35"/>
      <c r="C274" s="6"/>
      <c r="D274" s="6"/>
      <c r="E274" s="9"/>
      <c r="F274" s="6"/>
      <c r="G274" s="36"/>
      <c r="H274" s="6"/>
      <c r="I274" s="6"/>
      <c r="J274" s="6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customFormat="false" ht="15.75" hidden="false" customHeight="true" outlineLevel="0" collapsed="false">
      <c r="A275" s="6"/>
      <c r="B275" s="35"/>
      <c r="C275" s="6"/>
      <c r="D275" s="6"/>
      <c r="E275" s="9"/>
      <c r="F275" s="6"/>
      <c r="G275" s="36"/>
      <c r="H275" s="6"/>
      <c r="I275" s="6"/>
      <c r="J275" s="6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customFormat="false" ht="15.75" hidden="false" customHeight="true" outlineLevel="0" collapsed="false">
      <c r="A276" s="6"/>
      <c r="B276" s="35"/>
      <c r="C276" s="6"/>
      <c r="D276" s="6"/>
      <c r="E276" s="9"/>
      <c r="F276" s="6"/>
      <c r="G276" s="36"/>
      <c r="H276" s="6"/>
      <c r="I276" s="6"/>
      <c r="J276" s="6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customFormat="false" ht="15.75" hidden="false" customHeight="true" outlineLevel="0" collapsed="false">
      <c r="A277" s="6"/>
      <c r="B277" s="35"/>
      <c r="C277" s="6"/>
      <c r="D277" s="6"/>
      <c r="E277" s="9"/>
      <c r="F277" s="6"/>
      <c r="G277" s="36"/>
      <c r="H277" s="6"/>
      <c r="I277" s="6"/>
      <c r="J277" s="6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customFormat="false" ht="15.75" hidden="false" customHeight="true" outlineLevel="0" collapsed="false">
      <c r="A278" s="6"/>
      <c r="B278" s="35"/>
      <c r="C278" s="6"/>
      <c r="D278" s="6"/>
      <c r="E278" s="9"/>
      <c r="F278" s="6"/>
      <c r="G278" s="36"/>
      <c r="H278" s="6"/>
      <c r="I278" s="6"/>
      <c r="J278" s="6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customFormat="false" ht="15.75" hidden="false" customHeight="true" outlineLevel="0" collapsed="false">
      <c r="A279" s="6"/>
      <c r="B279" s="35"/>
      <c r="C279" s="6"/>
      <c r="D279" s="6"/>
      <c r="E279" s="9"/>
      <c r="F279" s="6"/>
      <c r="G279" s="36"/>
      <c r="H279" s="6"/>
      <c r="I279" s="6"/>
      <c r="J279" s="6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customFormat="false" ht="15.75" hidden="false" customHeight="true" outlineLevel="0" collapsed="false">
      <c r="A280" s="6"/>
      <c r="B280" s="35"/>
      <c r="C280" s="6"/>
      <c r="D280" s="6"/>
      <c r="E280" s="9"/>
      <c r="F280" s="6"/>
      <c r="G280" s="36"/>
      <c r="H280" s="6"/>
      <c r="I280" s="6"/>
      <c r="J280" s="6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customFormat="false" ht="15.75" hidden="false" customHeight="true" outlineLevel="0" collapsed="false">
      <c r="A281" s="6"/>
      <c r="B281" s="35"/>
      <c r="C281" s="6"/>
      <c r="D281" s="6"/>
      <c r="E281" s="9"/>
      <c r="F281" s="6"/>
      <c r="G281" s="36"/>
      <c r="H281" s="6"/>
      <c r="I281" s="6"/>
      <c r="J281" s="6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customFormat="false" ht="15.75" hidden="false" customHeight="true" outlineLevel="0" collapsed="false">
      <c r="A282" s="6"/>
      <c r="B282" s="35"/>
      <c r="C282" s="6"/>
      <c r="D282" s="6"/>
      <c r="E282" s="9"/>
      <c r="F282" s="6"/>
      <c r="G282" s="36"/>
      <c r="H282" s="6"/>
      <c r="I282" s="6"/>
      <c r="J282" s="6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customFormat="false" ht="15.75" hidden="false" customHeight="true" outlineLevel="0" collapsed="false">
      <c r="A283" s="6"/>
      <c r="B283" s="35"/>
      <c r="C283" s="6"/>
      <c r="D283" s="6"/>
      <c r="E283" s="9"/>
      <c r="F283" s="6"/>
      <c r="G283" s="36"/>
      <c r="H283" s="6"/>
      <c r="I283" s="6"/>
      <c r="J283" s="6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customFormat="false" ht="15.75" hidden="false" customHeight="true" outlineLevel="0" collapsed="false">
      <c r="A284" s="6"/>
      <c r="B284" s="35"/>
      <c r="C284" s="6"/>
      <c r="D284" s="6"/>
      <c r="E284" s="9"/>
      <c r="F284" s="6"/>
      <c r="G284" s="36"/>
      <c r="H284" s="6"/>
      <c r="I284" s="6"/>
      <c r="J284" s="6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customFormat="false" ht="15.75" hidden="false" customHeight="true" outlineLevel="0" collapsed="false">
      <c r="A285" s="6"/>
      <c r="B285" s="35"/>
      <c r="C285" s="6"/>
      <c r="D285" s="6"/>
      <c r="E285" s="9"/>
      <c r="F285" s="6"/>
      <c r="G285" s="36"/>
      <c r="H285" s="6"/>
      <c r="I285" s="6"/>
      <c r="J285" s="6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customFormat="false" ht="15.75" hidden="false" customHeight="true" outlineLevel="0" collapsed="false">
      <c r="A286" s="6"/>
      <c r="B286" s="35"/>
      <c r="C286" s="6"/>
      <c r="D286" s="6"/>
      <c r="E286" s="9"/>
      <c r="F286" s="6"/>
      <c r="G286" s="36"/>
      <c r="H286" s="6"/>
      <c r="I286" s="6"/>
      <c r="J286" s="6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customFormat="false" ht="15.75" hidden="false" customHeight="true" outlineLevel="0" collapsed="false">
      <c r="A287" s="6"/>
      <c r="B287" s="35"/>
      <c r="C287" s="6"/>
      <c r="D287" s="6"/>
      <c r="E287" s="9"/>
      <c r="F287" s="6"/>
      <c r="G287" s="36"/>
      <c r="H287" s="6"/>
      <c r="I287" s="6"/>
      <c r="J287" s="6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customFormat="false" ht="15.75" hidden="false" customHeight="true" outlineLevel="0" collapsed="false">
      <c r="A288" s="6"/>
      <c r="B288" s="35"/>
      <c r="C288" s="6"/>
      <c r="D288" s="6"/>
      <c r="E288" s="9"/>
      <c r="F288" s="6"/>
      <c r="G288" s="36"/>
      <c r="H288" s="6"/>
      <c r="I288" s="6"/>
      <c r="J288" s="6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customFormat="false" ht="15.75" hidden="false" customHeight="true" outlineLevel="0" collapsed="false">
      <c r="A289" s="6"/>
      <c r="B289" s="35"/>
      <c r="C289" s="6"/>
      <c r="D289" s="6"/>
      <c r="E289" s="9"/>
      <c r="F289" s="6"/>
      <c r="G289" s="36"/>
      <c r="H289" s="6"/>
      <c r="I289" s="6"/>
      <c r="J289" s="6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customFormat="false" ht="15.75" hidden="false" customHeight="true" outlineLevel="0" collapsed="false">
      <c r="A290" s="6"/>
      <c r="B290" s="35"/>
      <c r="C290" s="6"/>
      <c r="D290" s="6"/>
      <c r="E290" s="9"/>
      <c r="F290" s="6"/>
      <c r="G290" s="36"/>
      <c r="H290" s="6"/>
      <c r="I290" s="6"/>
      <c r="J290" s="6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customFormat="false" ht="15.75" hidden="false" customHeight="true" outlineLevel="0" collapsed="false">
      <c r="A291" s="6"/>
      <c r="B291" s="35"/>
      <c r="C291" s="6"/>
      <c r="D291" s="6"/>
      <c r="E291" s="9"/>
      <c r="F291" s="6"/>
      <c r="G291" s="36"/>
      <c r="H291" s="6"/>
      <c r="I291" s="6"/>
      <c r="J291" s="6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customFormat="false" ht="15.75" hidden="false" customHeight="true" outlineLevel="0" collapsed="false">
      <c r="A292" s="6"/>
      <c r="B292" s="35"/>
      <c r="C292" s="6"/>
      <c r="D292" s="6"/>
      <c r="E292" s="9"/>
      <c r="F292" s="6"/>
      <c r="G292" s="36"/>
      <c r="H292" s="6"/>
      <c r="I292" s="6"/>
      <c r="J292" s="6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customFormat="false" ht="15.75" hidden="false" customHeight="true" outlineLevel="0" collapsed="false">
      <c r="A293" s="6"/>
      <c r="B293" s="35"/>
      <c r="C293" s="6"/>
      <c r="D293" s="6"/>
      <c r="E293" s="9"/>
      <c r="F293" s="6"/>
      <c r="G293" s="36"/>
      <c r="H293" s="6"/>
      <c r="I293" s="6"/>
      <c r="J293" s="6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customFormat="false" ht="15.75" hidden="false" customHeight="true" outlineLevel="0" collapsed="false">
      <c r="A294" s="6"/>
      <c r="B294" s="35"/>
      <c r="C294" s="6"/>
      <c r="D294" s="6"/>
      <c r="E294" s="9"/>
      <c r="F294" s="6"/>
      <c r="G294" s="36"/>
      <c r="H294" s="6"/>
      <c r="I294" s="6"/>
      <c r="J294" s="6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customFormat="false" ht="15.75" hidden="false" customHeight="true" outlineLevel="0" collapsed="false">
      <c r="A295" s="6"/>
      <c r="B295" s="35"/>
      <c r="C295" s="6"/>
      <c r="D295" s="6"/>
      <c r="E295" s="9"/>
      <c r="F295" s="6"/>
      <c r="G295" s="36"/>
      <c r="H295" s="6"/>
      <c r="I295" s="6"/>
      <c r="J295" s="6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customFormat="false" ht="15.75" hidden="false" customHeight="true" outlineLevel="0" collapsed="false">
      <c r="A296" s="6"/>
      <c r="B296" s="35"/>
      <c r="C296" s="6"/>
      <c r="D296" s="6"/>
      <c r="E296" s="9"/>
      <c r="F296" s="6"/>
      <c r="G296" s="36"/>
      <c r="H296" s="6"/>
      <c r="I296" s="6"/>
      <c r="J296" s="6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customFormat="false" ht="15.75" hidden="false" customHeight="true" outlineLevel="0" collapsed="false">
      <c r="A297" s="6"/>
      <c r="B297" s="35"/>
      <c r="C297" s="6"/>
      <c r="D297" s="6"/>
      <c r="E297" s="9"/>
      <c r="F297" s="6"/>
      <c r="G297" s="36"/>
      <c r="H297" s="6"/>
      <c r="I297" s="6"/>
      <c r="J297" s="6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customFormat="false" ht="15.75" hidden="false" customHeight="true" outlineLevel="0" collapsed="false">
      <c r="A298" s="6"/>
      <c r="B298" s="35"/>
      <c r="C298" s="6"/>
      <c r="D298" s="6"/>
      <c r="E298" s="9"/>
      <c r="F298" s="6"/>
      <c r="G298" s="36"/>
      <c r="H298" s="6"/>
      <c r="I298" s="6"/>
      <c r="J298" s="6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customFormat="false" ht="15.75" hidden="false" customHeight="true" outlineLevel="0" collapsed="false">
      <c r="A299" s="6"/>
      <c r="B299" s="35"/>
      <c r="C299" s="6"/>
      <c r="D299" s="6"/>
      <c r="E299" s="9"/>
      <c r="F299" s="6"/>
      <c r="G299" s="36"/>
      <c r="H299" s="6"/>
      <c r="I299" s="6"/>
      <c r="J299" s="6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customFormat="false" ht="15.75" hidden="false" customHeight="true" outlineLevel="0" collapsed="false">
      <c r="A300" s="6"/>
      <c r="B300" s="35"/>
      <c r="C300" s="6"/>
      <c r="D300" s="6"/>
      <c r="E300" s="9"/>
      <c r="F300" s="6"/>
      <c r="G300" s="36"/>
      <c r="H300" s="6"/>
      <c r="I300" s="6"/>
      <c r="J300" s="6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 customFormat="false" ht="15.75" hidden="false" customHeight="true" outlineLevel="0" collapsed="false">
      <c r="A301" s="6"/>
      <c r="B301" s="35"/>
      <c r="C301" s="6"/>
      <c r="D301" s="6"/>
      <c r="E301" s="9"/>
      <c r="F301" s="6"/>
      <c r="G301" s="36"/>
      <c r="H301" s="6"/>
      <c r="I301" s="6"/>
      <c r="J301" s="6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 customFormat="false" ht="15.75" hidden="false" customHeight="true" outlineLevel="0" collapsed="false">
      <c r="A302" s="6"/>
      <c r="B302" s="35"/>
      <c r="C302" s="6"/>
      <c r="D302" s="6"/>
      <c r="E302" s="9"/>
      <c r="F302" s="6"/>
      <c r="G302" s="36"/>
      <c r="H302" s="6"/>
      <c r="I302" s="6"/>
      <c r="J302" s="6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 customFormat="false" ht="15.75" hidden="false" customHeight="true" outlineLevel="0" collapsed="false">
      <c r="A303" s="6"/>
      <c r="B303" s="35"/>
      <c r="C303" s="6"/>
      <c r="D303" s="6"/>
      <c r="E303" s="9"/>
      <c r="F303" s="6"/>
      <c r="G303" s="36"/>
      <c r="H303" s="6"/>
      <c r="I303" s="6"/>
      <c r="J303" s="6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customFormat="false" ht="15.75" hidden="false" customHeight="true" outlineLevel="0" collapsed="false">
      <c r="A304" s="6"/>
      <c r="B304" s="35"/>
      <c r="C304" s="6"/>
      <c r="D304" s="6"/>
      <c r="E304" s="9"/>
      <c r="F304" s="6"/>
      <c r="G304" s="36"/>
      <c r="H304" s="6"/>
      <c r="I304" s="6"/>
      <c r="J304" s="6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customFormat="false" ht="15.75" hidden="false" customHeight="true" outlineLevel="0" collapsed="false">
      <c r="A305" s="6"/>
      <c r="B305" s="35"/>
      <c r="C305" s="6"/>
      <c r="D305" s="6"/>
      <c r="E305" s="9"/>
      <c r="F305" s="6"/>
      <c r="G305" s="36"/>
      <c r="H305" s="6"/>
      <c r="I305" s="6"/>
      <c r="J305" s="6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customFormat="false" ht="15.75" hidden="false" customHeight="true" outlineLevel="0" collapsed="false">
      <c r="A306" s="6"/>
      <c r="B306" s="35"/>
      <c r="C306" s="6"/>
      <c r="D306" s="6"/>
      <c r="E306" s="9"/>
      <c r="F306" s="6"/>
      <c r="G306" s="36"/>
      <c r="H306" s="6"/>
      <c r="I306" s="6"/>
      <c r="J306" s="6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customFormat="false" ht="15.75" hidden="false" customHeight="true" outlineLevel="0" collapsed="false">
      <c r="A307" s="6"/>
      <c r="B307" s="35"/>
      <c r="C307" s="6"/>
      <c r="D307" s="6"/>
      <c r="E307" s="9"/>
      <c r="F307" s="6"/>
      <c r="G307" s="36"/>
      <c r="H307" s="6"/>
      <c r="I307" s="6"/>
      <c r="J307" s="6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customFormat="false" ht="15.75" hidden="false" customHeight="true" outlineLevel="0" collapsed="false">
      <c r="A308" s="6"/>
      <c r="B308" s="35"/>
      <c r="C308" s="6"/>
      <c r="D308" s="6"/>
      <c r="E308" s="9"/>
      <c r="F308" s="6"/>
      <c r="G308" s="36"/>
      <c r="H308" s="6"/>
      <c r="I308" s="6"/>
      <c r="J308" s="6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customFormat="false" ht="15.75" hidden="false" customHeight="true" outlineLevel="0" collapsed="false">
      <c r="A309" s="6"/>
      <c r="B309" s="35"/>
      <c r="C309" s="6"/>
      <c r="D309" s="6"/>
      <c r="E309" s="9"/>
      <c r="F309" s="6"/>
      <c r="G309" s="36"/>
      <c r="H309" s="6"/>
      <c r="I309" s="6"/>
      <c r="J309" s="6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customFormat="false" ht="15.75" hidden="false" customHeight="true" outlineLevel="0" collapsed="false">
      <c r="A310" s="6"/>
      <c r="B310" s="35"/>
      <c r="C310" s="6"/>
      <c r="D310" s="6"/>
      <c r="E310" s="9"/>
      <c r="F310" s="6"/>
      <c r="G310" s="36"/>
      <c r="H310" s="6"/>
      <c r="I310" s="6"/>
      <c r="J310" s="6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customFormat="false" ht="15.75" hidden="false" customHeight="true" outlineLevel="0" collapsed="false">
      <c r="A311" s="6"/>
      <c r="B311" s="35"/>
      <c r="C311" s="6"/>
      <c r="D311" s="6"/>
      <c r="E311" s="9"/>
      <c r="F311" s="6"/>
      <c r="G311" s="36"/>
      <c r="H311" s="6"/>
      <c r="I311" s="6"/>
      <c r="J311" s="6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customFormat="false" ht="15.75" hidden="false" customHeight="true" outlineLevel="0" collapsed="false">
      <c r="A312" s="6"/>
      <c r="B312" s="35"/>
      <c r="C312" s="6"/>
      <c r="D312" s="6"/>
      <c r="E312" s="9"/>
      <c r="F312" s="6"/>
      <c r="G312" s="36"/>
      <c r="H312" s="6"/>
      <c r="I312" s="6"/>
      <c r="J312" s="6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customFormat="false" ht="15.75" hidden="false" customHeight="true" outlineLevel="0" collapsed="false">
      <c r="A313" s="6"/>
      <c r="B313" s="35"/>
      <c r="C313" s="6"/>
      <c r="D313" s="6"/>
      <c r="E313" s="9"/>
      <c r="F313" s="6"/>
      <c r="G313" s="36"/>
      <c r="H313" s="6"/>
      <c r="I313" s="6"/>
      <c r="J313" s="6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customFormat="false" ht="15.75" hidden="false" customHeight="true" outlineLevel="0" collapsed="false">
      <c r="A314" s="6"/>
      <c r="B314" s="35"/>
      <c r="C314" s="6"/>
      <c r="D314" s="6"/>
      <c r="E314" s="9"/>
      <c r="F314" s="6"/>
      <c r="G314" s="36"/>
      <c r="H314" s="6"/>
      <c r="I314" s="6"/>
      <c r="J314" s="6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 customFormat="false" ht="15.75" hidden="false" customHeight="true" outlineLevel="0" collapsed="false">
      <c r="A315" s="6"/>
      <c r="B315" s="35"/>
      <c r="C315" s="6"/>
      <c r="D315" s="6"/>
      <c r="E315" s="9"/>
      <c r="F315" s="6"/>
      <c r="G315" s="36"/>
      <c r="H315" s="6"/>
      <c r="I315" s="6"/>
      <c r="J315" s="6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 customFormat="false" ht="15.75" hidden="false" customHeight="true" outlineLevel="0" collapsed="false">
      <c r="A316" s="6"/>
      <c r="B316" s="35"/>
      <c r="C316" s="6"/>
      <c r="D316" s="6"/>
      <c r="E316" s="9"/>
      <c r="F316" s="6"/>
      <c r="G316" s="36"/>
      <c r="H316" s="6"/>
      <c r="I316" s="6"/>
      <c r="J316" s="6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 customFormat="false" ht="15.75" hidden="false" customHeight="true" outlineLevel="0" collapsed="false">
      <c r="A317" s="6"/>
      <c r="B317" s="35"/>
      <c r="C317" s="6"/>
      <c r="D317" s="6"/>
      <c r="E317" s="9"/>
      <c r="F317" s="6"/>
      <c r="G317" s="36"/>
      <c r="H317" s="6"/>
      <c r="I317" s="6"/>
      <c r="J317" s="6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 customFormat="false" ht="15.75" hidden="false" customHeight="true" outlineLevel="0" collapsed="false">
      <c r="A318" s="6"/>
      <c r="B318" s="35"/>
      <c r="C318" s="6"/>
      <c r="D318" s="6"/>
      <c r="E318" s="9"/>
      <c r="F318" s="6"/>
      <c r="G318" s="36"/>
      <c r="H318" s="6"/>
      <c r="I318" s="6"/>
      <c r="J318" s="6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 customFormat="false" ht="15.75" hidden="false" customHeight="true" outlineLevel="0" collapsed="false">
      <c r="A319" s="6"/>
      <c r="B319" s="35"/>
      <c r="C319" s="6"/>
      <c r="D319" s="6"/>
      <c r="E319" s="9"/>
      <c r="F319" s="6"/>
      <c r="G319" s="36"/>
      <c r="H319" s="6"/>
      <c r="I319" s="6"/>
      <c r="J319" s="6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 customFormat="false" ht="15.75" hidden="false" customHeight="true" outlineLevel="0" collapsed="false">
      <c r="A320" s="6"/>
      <c r="B320" s="35"/>
      <c r="C320" s="6"/>
      <c r="D320" s="6"/>
      <c r="E320" s="9"/>
      <c r="F320" s="6"/>
      <c r="G320" s="36"/>
      <c r="H320" s="6"/>
      <c r="I320" s="6"/>
      <c r="J320" s="6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 customFormat="false" ht="15.75" hidden="false" customHeight="true" outlineLevel="0" collapsed="false">
      <c r="A321" s="6"/>
      <c r="B321" s="35"/>
      <c r="C321" s="6"/>
      <c r="D321" s="6"/>
      <c r="E321" s="9"/>
      <c r="F321" s="6"/>
      <c r="G321" s="36"/>
      <c r="H321" s="6"/>
      <c r="I321" s="6"/>
      <c r="J321" s="6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 customFormat="false" ht="15.75" hidden="false" customHeight="true" outlineLevel="0" collapsed="false">
      <c r="A322" s="6"/>
      <c r="B322" s="35"/>
      <c r="C322" s="6"/>
      <c r="D322" s="6"/>
      <c r="E322" s="9"/>
      <c r="F322" s="6"/>
      <c r="G322" s="36"/>
      <c r="H322" s="6"/>
      <c r="I322" s="6"/>
      <c r="J322" s="6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 customFormat="false" ht="15.75" hidden="false" customHeight="true" outlineLevel="0" collapsed="false">
      <c r="A323" s="6"/>
      <c r="B323" s="35"/>
      <c r="C323" s="6"/>
      <c r="D323" s="6"/>
      <c r="E323" s="9"/>
      <c r="F323" s="6"/>
      <c r="G323" s="36"/>
      <c r="H323" s="6"/>
      <c r="I323" s="6"/>
      <c r="J323" s="6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 customFormat="false" ht="15.75" hidden="false" customHeight="true" outlineLevel="0" collapsed="false">
      <c r="A324" s="6"/>
      <c r="B324" s="35"/>
      <c r="C324" s="6"/>
      <c r="D324" s="6"/>
      <c r="E324" s="9"/>
      <c r="F324" s="6"/>
      <c r="G324" s="36"/>
      <c r="H324" s="6"/>
      <c r="I324" s="6"/>
      <c r="J324" s="6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 customFormat="false" ht="15.75" hidden="false" customHeight="true" outlineLevel="0" collapsed="false">
      <c r="A325" s="6"/>
      <c r="B325" s="35"/>
      <c r="C325" s="6"/>
      <c r="D325" s="6"/>
      <c r="E325" s="9"/>
      <c r="F325" s="6"/>
      <c r="G325" s="36"/>
      <c r="H325" s="6"/>
      <c r="I325" s="6"/>
      <c r="J325" s="6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 customFormat="false" ht="15.75" hidden="false" customHeight="true" outlineLevel="0" collapsed="false">
      <c r="A326" s="6"/>
      <c r="B326" s="35"/>
      <c r="C326" s="6"/>
      <c r="D326" s="6"/>
      <c r="E326" s="9"/>
      <c r="F326" s="6"/>
      <c r="G326" s="36"/>
      <c r="H326" s="6"/>
      <c r="I326" s="6"/>
      <c r="J326" s="6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 customFormat="false" ht="15.75" hidden="false" customHeight="true" outlineLevel="0" collapsed="false">
      <c r="A327" s="6"/>
      <c r="B327" s="35"/>
      <c r="C327" s="6"/>
      <c r="D327" s="6"/>
      <c r="E327" s="9"/>
      <c r="F327" s="6"/>
      <c r="G327" s="36"/>
      <c r="H327" s="6"/>
      <c r="I327" s="6"/>
      <c r="J327" s="6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 customFormat="false" ht="15.75" hidden="false" customHeight="true" outlineLevel="0" collapsed="false">
      <c r="A328" s="6"/>
      <c r="B328" s="35"/>
      <c r="C328" s="6"/>
      <c r="D328" s="6"/>
      <c r="E328" s="9"/>
      <c r="F328" s="6"/>
      <c r="G328" s="36"/>
      <c r="H328" s="6"/>
      <c r="I328" s="6"/>
      <c r="J328" s="6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 customFormat="false" ht="15.75" hidden="false" customHeight="true" outlineLevel="0" collapsed="false">
      <c r="A329" s="6"/>
      <c r="B329" s="35"/>
      <c r="C329" s="6"/>
      <c r="D329" s="6"/>
      <c r="E329" s="9"/>
      <c r="F329" s="6"/>
      <c r="G329" s="36"/>
      <c r="H329" s="6"/>
      <c r="I329" s="6"/>
      <c r="J329" s="6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 customFormat="false" ht="15.75" hidden="false" customHeight="true" outlineLevel="0" collapsed="false">
      <c r="A330" s="6"/>
      <c r="B330" s="35"/>
      <c r="C330" s="6"/>
      <c r="D330" s="6"/>
      <c r="E330" s="9"/>
      <c r="F330" s="6"/>
      <c r="G330" s="36"/>
      <c r="H330" s="6"/>
      <c r="I330" s="6"/>
      <c r="J330" s="6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 customFormat="false" ht="15.75" hidden="false" customHeight="true" outlineLevel="0" collapsed="false">
      <c r="A331" s="6"/>
      <c r="B331" s="35"/>
      <c r="C331" s="6"/>
      <c r="D331" s="6"/>
      <c r="E331" s="9"/>
      <c r="F331" s="6"/>
      <c r="G331" s="36"/>
      <c r="H331" s="6"/>
      <c r="I331" s="6"/>
      <c r="J331" s="6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 customFormat="false" ht="15.75" hidden="false" customHeight="true" outlineLevel="0" collapsed="false">
      <c r="A332" s="6"/>
      <c r="B332" s="35"/>
      <c r="C332" s="6"/>
      <c r="D332" s="6"/>
      <c r="E332" s="9"/>
      <c r="F332" s="6"/>
      <c r="G332" s="36"/>
      <c r="H332" s="6"/>
      <c r="I332" s="6"/>
      <c r="J332" s="6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customFormat="false" ht="15.75" hidden="false" customHeight="true" outlineLevel="0" collapsed="false">
      <c r="A333" s="6"/>
      <c r="B333" s="35"/>
      <c r="C333" s="6"/>
      <c r="D333" s="6"/>
      <c r="E333" s="9"/>
      <c r="F333" s="6"/>
      <c r="G333" s="36"/>
      <c r="H333" s="6"/>
      <c r="I333" s="6"/>
      <c r="J333" s="6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customFormat="false" ht="15.75" hidden="false" customHeight="true" outlineLevel="0" collapsed="false">
      <c r="A334" s="6"/>
      <c r="B334" s="35"/>
      <c r="C334" s="6"/>
      <c r="D334" s="6"/>
      <c r="E334" s="9"/>
      <c r="F334" s="6"/>
      <c r="G334" s="36"/>
      <c r="H334" s="6"/>
      <c r="I334" s="6"/>
      <c r="J334" s="6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customFormat="false" ht="15.75" hidden="false" customHeight="true" outlineLevel="0" collapsed="false">
      <c r="A335" s="6"/>
      <c r="B335" s="35"/>
      <c r="C335" s="6"/>
      <c r="D335" s="6"/>
      <c r="E335" s="9"/>
      <c r="F335" s="6"/>
      <c r="G335" s="36"/>
      <c r="H335" s="6"/>
      <c r="I335" s="6"/>
      <c r="J335" s="6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customFormat="false" ht="15.75" hidden="false" customHeight="true" outlineLevel="0" collapsed="false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</row>
    <row r="337" customFormat="false" ht="15.75" hidden="false" customHeight="true" outlineLevel="0" collapsed="false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</row>
    <row r="338" customFormat="false" ht="15.75" hidden="false" customHeight="true" outlineLevel="0" collapsed="false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</row>
    <row r="339" customFormat="false" ht="15.75" hidden="false" customHeight="true" outlineLevel="0" collapsed="false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</row>
    <row r="340" customFormat="false" ht="15.75" hidden="false" customHeight="true" outlineLevel="0" collapsed="false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</row>
    <row r="341" customFormat="false" ht="15.75" hidden="false" customHeight="true" outlineLevel="0" collapsed="false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</row>
    <row r="342" customFormat="false" ht="15.75" hidden="false" customHeight="true" outlineLevel="0" collapsed="false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</row>
    <row r="343" customFormat="false" ht="15.75" hidden="false" customHeight="true" outlineLevel="0" collapsed="false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</row>
    <row r="344" customFormat="false" ht="15.75" hidden="false" customHeight="true" outlineLevel="0" collapsed="false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</row>
    <row r="345" customFormat="false" ht="15.75" hidden="false" customHeight="true" outlineLevel="0" collapsed="false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</row>
    <row r="346" customFormat="false" ht="15.75" hidden="false" customHeight="true" outlineLevel="0" collapsed="false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</row>
    <row r="347" customFormat="false" ht="15.75" hidden="false" customHeight="true" outlineLevel="0" collapsed="false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</row>
    <row r="348" customFormat="false" ht="15.75" hidden="false" customHeight="true" outlineLevel="0" collapsed="false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</row>
    <row r="349" customFormat="false" ht="15.75" hidden="false" customHeight="true" outlineLevel="0" collapsed="false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</row>
    <row r="350" customFormat="false" ht="15.75" hidden="false" customHeight="true" outlineLevel="0" collapsed="false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</row>
    <row r="351" customFormat="false" ht="15.75" hidden="false" customHeight="true" outlineLevel="0" collapsed="false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</row>
    <row r="352" customFormat="false" ht="15.75" hidden="false" customHeight="true" outlineLevel="0" collapsed="false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</row>
    <row r="353" customFormat="false" ht="15.75" hidden="false" customHeight="true" outlineLevel="0" collapsed="false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</row>
    <row r="354" customFormat="false" ht="15.75" hidden="false" customHeight="true" outlineLevel="0" collapsed="false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</row>
    <row r="355" customFormat="false" ht="15.75" hidden="false" customHeight="true" outlineLevel="0" collapsed="false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</row>
    <row r="356" customFormat="false" ht="15.75" hidden="false" customHeight="true" outlineLevel="0" collapsed="false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</row>
    <row r="357" customFormat="false" ht="15.75" hidden="false" customHeight="true" outlineLevel="0" collapsed="false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</row>
    <row r="358" customFormat="false" ht="15.75" hidden="false" customHeight="true" outlineLevel="0" collapsed="false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</row>
    <row r="359" customFormat="false" ht="15.75" hidden="false" customHeight="true" outlineLevel="0" collapsed="false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</row>
    <row r="360" customFormat="false" ht="15.75" hidden="false" customHeight="true" outlineLevel="0" collapsed="false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</row>
    <row r="361" customFormat="false" ht="15.75" hidden="false" customHeight="true" outlineLevel="0" collapsed="false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</row>
    <row r="362" customFormat="false" ht="15.75" hidden="false" customHeight="true" outlineLevel="0" collapsed="false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</row>
    <row r="363" customFormat="false" ht="15.75" hidden="false" customHeight="true" outlineLevel="0" collapsed="false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</row>
    <row r="364" customFormat="false" ht="15.75" hidden="false" customHeight="true" outlineLevel="0" collapsed="false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</row>
    <row r="365" customFormat="false" ht="15.75" hidden="false" customHeight="true" outlineLevel="0" collapsed="false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</row>
    <row r="366" customFormat="false" ht="15.75" hidden="false" customHeight="true" outlineLevel="0" collapsed="false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</row>
    <row r="367" customFormat="false" ht="15.75" hidden="false" customHeight="true" outlineLevel="0" collapsed="false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</row>
    <row r="368" customFormat="false" ht="15.75" hidden="false" customHeight="true" outlineLevel="0" collapsed="false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</row>
    <row r="369" customFormat="false" ht="15.75" hidden="false" customHeight="true" outlineLevel="0" collapsed="false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</row>
    <row r="370" customFormat="false" ht="15.75" hidden="false" customHeight="true" outlineLevel="0" collapsed="false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</row>
    <row r="371" customFormat="false" ht="15.75" hidden="false" customHeight="true" outlineLevel="0" collapsed="false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</row>
    <row r="372" customFormat="false" ht="15.75" hidden="false" customHeight="true" outlineLevel="0" collapsed="false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</row>
    <row r="373" customFormat="false" ht="15.75" hidden="false" customHeight="true" outlineLevel="0" collapsed="false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</row>
    <row r="374" customFormat="false" ht="15.75" hidden="false" customHeight="true" outlineLevel="0" collapsed="false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</row>
    <row r="375" customFormat="false" ht="15.75" hidden="false" customHeight="true" outlineLevel="0" collapsed="false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</row>
    <row r="376" customFormat="false" ht="15.75" hidden="false" customHeight="true" outlineLevel="0" collapsed="false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</row>
    <row r="377" customFormat="false" ht="15.75" hidden="false" customHeight="true" outlineLevel="0" collapsed="false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</row>
    <row r="378" customFormat="false" ht="15.75" hidden="false" customHeight="true" outlineLevel="0" collapsed="false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</row>
    <row r="379" customFormat="false" ht="15.75" hidden="false" customHeight="true" outlineLevel="0" collapsed="false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</row>
    <row r="380" customFormat="false" ht="15.75" hidden="false" customHeight="true" outlineLevel="0" collapsed="false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</row>
    <row r="381" customFormat="false" ht="15.75" hidden="false" customHeight="true" outlineLevel="0" collapsed="false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</row>
    <row r="382" customFormat="false" ht="15.75" hidden="false" customHeight="true" outlineLevel="0" collapsed="false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</row>
    <row r="383" customFormat="false" ht="15.75" hidden="false" customHeight="true" outlineLevel="0" collapsed="false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</row>
    <row r="384" customFormat="false" ht="15.75" hidden="false" customHeight="true" outlineLevel="0" collapsed="false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</row>
    <row r="385" customFormat="false" ht="15.75" hidden="false" customHeight="true" outlineLevel="0" collapsed="false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</row>
    <row r="386" customFormat="false" ht="15.75" hidden="false" customHeight="true" outlineLevel="0" collapsed="false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</row>
    <row r="387" customFormat="false" ht="15.75" hidden="false" customHeight="true" outlineLevel="0" collapsed="false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</row>
    <row r="388" customFormat="false" ht="15.75" hidden="false" customHeight="true" outlineLevel="0" collapsed="false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</row>
    <row r="389" customFormat="false" ht="15.75" hidden="false" customHeight="true" outlineLevel="0" collapsed="false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</row>
    <row r="390" customFormat="false" ht="15.75" hidden="false" customHeight="true" outlineLevel="0" collapsed="false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</row>
    <row r="391" customFormat="false" ht="15.75" hidden="false" customHeight="true" outlineLevel="0" collapsed="false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</row>
    <row r="392" customFormat="false" ht="15.75" hidden="false" customHeight="true" outlineLevel="0" collapsed="false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</row>
    <row r="393" customFormat="false" ht="15.75" hidden="false" customHeight="true" outlineLevel="0" collapsed="false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</row>
    <row r="394" customFormat="false" ht="15.75" hidden="false" customHeight="true" outlineLevel="0" collapsed="false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</row>
    <row r="395" customFormat="false" ht="15.75" hidden="false" customHeight="true" outlineLevel="0" collapsed="false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</row>
    <row r="396" customFormat="false" ht="15.75" hidden="false" customHeight="true" outlineLevel="0" collapsed="false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</row>
    <row r="397" customFormat="false" ht="15.75" hidden="false" customHeight="true" outlineLevel="0" collapsed="false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</row>
    <row r="398" customFormat="false" ht="15.75" hidden="false" customHeight="true" outlineLevel="0" collapsed="false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</row>
    <row r="399" customFormat="false" ht="15.75" hidden="false" customHeight="true" outlineLevel="0" collapsed="false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</row>
    <row r="400" customFormat="false" ht="15.75" hidden="false" customHeight="true" outlineLevel="0" collapsed="false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</row>
    <row r="401" customFormat="false" ht="15.75" hidden="false" customHeight="true" outlineLevel="0" collapsed="false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</row>
    <row r="402" customFormat="false" ht="15.75" hidden="false" customHeight="true" outlineLevel="0" collapsed="false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</row>
    <row r="403" customFormat="false" ht="15.75" hidden="false" customHeight="true" outlineLevel="0" collapsed="false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</row>
    <row r="404" customFormat="false" ht="15.75" hidden="false" customHeight="true" outlineLevel="0" collapsed="false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</row>
    <row r="405" customFormat="false" ht="15.75" hidden="false" customHeight="true" outlineLevel="0" collapsed="false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</row>
    <row r="406" customFormat="false" ht="15.75" hidden="false" customHeight="true" outlineLevel="0" collapsed="false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</row>
    <row r="407" customFormat="false" ht="15.75" hidden="false" customHeight="true" outlineLevel="0" collapsed="false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</row>
    <row r="408" customFormat="false" ht="15.75" hidden="false" customHeight="true" outlineLevel="0" collapsed="false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</row>
    <row r="409" customFormat="false" ht="15.75" hidden="false" customHeight="true" outlineLevel="0" collapsed="false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</row>
    <row r="410" customFormat="false" ht="15.75" hidden="false" customHeight="true" outlineLevel="0" collapsed="false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</row>
    <row r="411" customFormat="false" ht="15.75" hidden="false" customHeight="true" outlineLevel="0" collapsed="false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</row>
    <row r="412" customFormat="false" ht="15.75" hidden="false" customHeight="true" outlineLevel="0" collapsed="false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</row>
    <row r="413" customFormat="false" ht="15.75" hidden="false" customHeight="true" outlineLevel="0" collapsed="false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</row>
    <row r="414" customFormat="false" ht="15.75" hidden="false" customHeight="true" outlineLevel="0" collapsed="false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</row>
    <row r="415" customFormat="false" ht="15.75" hidden="false" customHeight="true" outlineLevel="0" collapsed="false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</row>
    <row r="416" customFormat="false" ht="15.75" hidden="false" customHeight="true" outlineLevel="0" collapsed="false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</row>
    <row r="417" customFormat="false" ht="15.75" hidden="false" customHeight="true" outlineLevel="0" collapsed="false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</row>
    <row r="418" customFormat="false" ht="15.75" hidden="false" customHeight="true" outlineLevel="0" collapsed="false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</row>
    <row r="419" customFormat="false" ht="15.75" hidden="false" customHeight="true" outlineLevel="0" collapsed="false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</row>
    <row r="420" customFormat="false" ht="15.75" hidden="false" customHeight="true" outlineLevel="0" collapsed="false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</row>
    <row r="421" customFormat="false" ht="15.75" hidden="false" customHeight="true" outlineLevel="0" collapsed="false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</row>
    <row r="422" customFormat="false" ht="15.75" hidden="false" customHeight="true" outlineLevel="0" collapsed="false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</row>
    <row r="423" customFormat="false" ht="15.75" hidden="false" customHeight="true" outlineLevel="0" collapsed="false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</row>
    <row r="424" customFormat="false" ht="15.75" hidden="false" customHeight="true" outlineLevel="0" collapsed="false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</row>
    <row r="425" customFormat="false" ht="15.75" hidden="false" customHeight="true" outlineLevel="0" collapsed="false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</row>
    <row r="426" customFormat="false" ht="15.75" hidden="false" customHeight="true" outlineLevel="0" collapsed="false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</row>
    <row r="427" customFormat="false" ht="15.75" hidden="false" customHeight="true" outlineLevel="0" collapsed="false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</row>
    <row r="428" customFormat="false" ht="15.75" hidden="false" customHeight="true" outlineLevel="0" collapsed="false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</row>
    <row r="429" customFormat="false" ht="15.75" hidden="false" customHeight="true" outlineLevel="0" collapsed="false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</row>
    <row r="430" customFormat="false" ht="15.75" hidden="false" customHeight="true" outlineLevel="0" collapsed="false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</row>
    <row r="431" customFormat="false" ht="15.75" hidden="false" customHeight="true" outlineLevel="0" collapsed="false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</row>
    <row r="432" customFormat="false" ht="15.75" hidden="false" customHeight="true" outlineLevel="0" collapsed="false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</row>
    <row r="433" customFormat="false" ht="15.75" hidden="false" customHeight="true" outlineLevel="0" collapsed="false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</row>
    <row r="434" customFormat="false" ht="15.75" hidden="false" customHeight="true" outlineLevel="0" collapsed="false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</row>
    <row r="435" customFormat="false" ht="15.75" hidden="false" customHeight="true" outlineLevel="0" collapsed="false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</row>
    <row r="436" customFormat="false" ht="15.75" hidden="false" customHeight="true" outlineLevel="0" collapsed="false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</row>
    <row r="437" customFormat="false" ht="15.75" hidden="false" customHeight="true" outlineLevel="0" collapsed="false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</row>
    <row r="438" customFormat="false" ht="15.75" hidden="false" customHeight="true" outlineLevel="0" collapsed="false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</row>
    <row r="439" customFormat="false" ht="15.75" hidden="false" customHeight="true" outlineLevel="0" collapsed="false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</row>
    <row r="440" customFormat="false" ht="15.75" hidden="false" customHeight="true" outlineLevel="0" collapsed="false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</row>
    <row r="441" customFormat="false" ht="15.75" hidden="false" customHeight="true" outlineLevel="0" collapsed="false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</row>
    <row r="442" customFormat="false" ht="15.75" hidden="false" customHeight="true" outlineLevel="0" collapsed="false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</row>
    <row r="443" customFormat="false" ht="15.75" hidden="false" customHeight="true" outlineLevel="0" collapsed="false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</row>
    <row r="444" customFormat="false" ht="15.75" hidden="false" customHeight="true" outlineLevel="0" collapsed="false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</row>
    <row r="445" customFormat="false" ht="15.75" hidden="false" customHeight="true" outlineLevel="0" collapsed="false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</row>
    <row r="446" customFormat="false" ht="15.75" hidden="false" customHeight="true" outlineLevel="0" collapsed="false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</row>
    <row r="447" customFormat="false" ht="15.75" hidden="false" customHeight="true" outlineLevel="0" collapsed="false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</row>
    <row r="448" customFormat="false" ht="15.75" hidden="false" customHeight="true" outlineLevel="0" collapsed="false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</row>
    <row r="449" customFormat="false" ht="15.75" hidden="false" customHeight="true" outlineLevel="0" collapsed="false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</row>
    <row r="450" customFormat="false" ht="15.75" hidden="false" customHeight="true" outlineLevel="0" collapsed="false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</row>
    <row r="451" customFormat="false" ht="15.75" hidden="false" customHeight="true" outlineLevel="0" collapsed="false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</row>
    <row r="452" customFormat="false" ht="15.75" hidden="false" customHeight="true" outlineLevel="0" collapsed="false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</row>
    <row r="453" customFormat="false" ht="15.75" hidden="false" customHeight="true" outlineLevel="0" collapsed="false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</row>
    <row r="454" customFormat="false" ht="15.75" hidden="false" customHeight="true" outlineLevel="0" collapsed="false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</row>
    <row r="455" customFormat="false" ht="15.75" hidden="false" customHeight="true" outlineLevel="0" collapsed="false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</row>
    <row r="456" customFormat="false" ht="15.75" hidden="false" customHeight="true" outlineLevel="0" collapsed="false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</row>
    <row r="457" customFormat="false" ht="15.75" hidden="false" customHeight="true" outlineLevel="0" collapsed="false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</row>
    <row r="458" customFormat="false" ht="15.75" hidden="false" customHeight="true" outlineLevel="0" collapsed="false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</row>
    <row r="459" customFormat="false" ht="15.75" hidden="false" customHeight="true" outlineLevel="0" collapsed="false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</row>
    <row r="460" customFormat="false" ht="15.75" hidden="false" customHeight="true" outlineLevel="0" collapsed="false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</row>
    <row r="461" customFormat="false" ht="15.75" hidden="false" customHeight="true" outlineLevel="0" collapsed="false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</row>
    <row r="462" customFormat="false" ht="15.75" hidden="false" customHeight="true" outlineLevel="0" collapsed="false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</row>
    <row r="463" customFormat="false" ht="15.75" hidden="false" customHeight="true" outlineLevel="0" collapsed="false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</row>
    <row r="464" customFormat="false" ht="15.75" hidden="false" customHeight="true" outlineLevel="0" collapsed="false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</row>
    <row r="465" customFormat="false" ht="15.75" hidden="false" customHeight="true" outlineLevel="0" collapsed="false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</row>
    <row r="466" customFormat="false" ht="15.75" hidden="false" customHeight="true" outlineLevel="0" collapsed="false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</row>
    <row r="467" customFormat="false" ht="15.75" hidden="false" customHeight="true" outlineLevel="0" collapsed="false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</row>
    <row r="468" customFormat="false" ht="15.75" hidden="false" customHeight="true" outlineLevel="0" collapsed="false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</row>
    <row r="469" customFormat="false" ht="15.75" hidden="false" customHeight="true" outlineLevel="0" collapsed="false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</row>
    <row r="470" customFormat="false" ht="15.75" hidden="false" customHeight="true" outlineLevel="0" collapsed="false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</row>
    <row r="471" customFormat="false" ht="15.75" hidden="false" customHeight="true" outlineLevel="0" collapsed="false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</row>
    <row r="472" customFormat="false" ht="15.75" hidden="false" customHeight="true" outlineLevel="0" collapsed="false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</row>
    <row r="473" customFormat="false" ht="15.75" hidden="false" customHeight="true" outlineLevel="0" collapsed="false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</row>
    <row r="474" customFormat="false" ht="15.75" hidden="false" customHeight="true" outlineLevel="0" collapsed="false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</row>
    <row r="475" customFormat="false" ht="15.75" hidden="false" customHeight="true" outlineLevel="0" collapsed="false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</row>
    <row r="476" customFormat="false" ht="15.75" hidden="false" customHeight="true" outlineLevel="0" collapsed="false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</row>
    <row r="477" customFormat="false" ht="15.75" hidden="false" customHeight="true" outlineLevel="0" collapsed="false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</row>
    <row r="478" customFormat="false" ht="15.75" hidden="false" customHeight="true" outlineLevel="0" collapsed="false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</row>
    <row r="479" customFormat="false" ht="15.75" hidden="false" customHeight="true" outlineLevel="0" collapsed="false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</row>
    <row r="480" customFormat="false" ht="15.75" hidden="false" customHeight="true" outlineLevel="0" collapsed="false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</row>
    <row r="481" customFormat="false" ht="15.75" hidden="false" customHeight="true" outlineLevel="0" collapsed="false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</row>
    <row r="482" customFormat="false" ht="15.75" hidden="false" customHeight="true" outlineLevel="0" collapsed="false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</row>
    <row r="483" customFormat="false" ht="15.75" hidden="false" customHeight="true" outlineLevel="0" collapsed="false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</row>
    <row r="484" customFormat="false" ht="15.75" hidden="false" customHeight="true" outlineLevel="0" collapsed="false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</row>
    <row r="485" customFormat="false" ht="15.75" hidden="false" customHeight="true" outlineLevel="0" collapsed="false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</row>
    <row r="486" customFormat="false" ht="15.75" hidden="false" customHeight="true" outlineLevel="0" collapsed="false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</row>
    <row r="487" customFormat="false" ht="15.75" hidden="false" customHeight="true" outlineLevel="0" collapsed="false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</row>
    <row r="488" customFormat="false" ht="15.75" hidden="false" customHeight="true" outlineLevel="0" collapsed="false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</row>
    <row r="489" customFormat="false" ht="15.75" hidden="false" customHeight="true" outlineLevel="0" collapsed="false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</row>
    <row r="490" customFormat="false" ht="15.75" hidden="false" customHeight="true" outlineLevel="0" collapsed="false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</row>
    <row r="491" customFormat="false" ht="15.75" hidden="false" customHeight="true" outlineLevel="0" collapsed="false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</row>
    <row r="492" customFormat="false" ht="15.75" hidden="false" customHeight="true" outlineLevel="0" collapsed="false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</row>
    <row r="493" customFormat="false" ht="15.75" hidden="false" customHeight="true" outlineLevel="0" collapsed="false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</row>
    <row r="494" customFormat="false" ht="15.75" hidden="false" customHeight="true" outlineLevel="0" collapsed="false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</row>
    <row r="495" customFormat="false" ht="15.75" hidden="false" customHeight="true" outlineLevel="0" collapsed="false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</row>
    <row r="496" customFormat="false" ht="15.75" hidden="false" customHeight="true" outlineLevel="0" collapsed="false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</row>
    <row r="497" customFormat="false" ht="15.75" hidden="false" customHeight="true" outlineLevel="0" collapsed="false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</row>
    <row r="498" customFormat="false" ht="15.75" hidden="false" customHeight="true" outlineLevel="0" collapsed="false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</row>
    <row r="499" customFormat="false" ht="15.75" hidden="false" customHeight="true" outlineLevel="0" collapsed="false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</row>
    <row r="500" customFormat="false" ht="15.75" hidden="false" customHeight="true" outlineLevel="0" collapsed="false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</row>
    <row r="501" customFormat="false" ht="15.75" hidden="false" customHeight="true" outlineLevel="0" collapsed="false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</row>
    <row r="502" customFormat="false" ht="15.75" hidden="false" customHeight="true" outlineLevel="0" collapsed="false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</row>
    <row r="503" customFormat="false" ht="15.75" hidden="false" customHeight="true" outlineLevel="0" collapsed="false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</row>
    <row r="504" customFormat="false" ht="15.75" hidden="false" customHeight="true" outlineLevel="0" collapsed="false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</row>
    <row r="505" customFormat="false" ht="15.75" hidden="false" customHeight="true" outlineLevel="0" collapsed="false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</row>
    <row r="506" customFormat="false" ht="15.75" hidden="false" customHeight="true" outlineLevel="0" collapsed="false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</row>
    <row r="507" customFormat="false" ht="15.75" hidden="false" customHeight="true" outlineLevel="0" collapsed="false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</row>
    <row r="508" customFormat="false" ht="15.75" hidden="false" customHeight="true" outlineLevel="0" collapsed="false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</row>
    <row r="509" customFormat="false" ht="15.75" hidden="false" customHeight="true" outlineLevel="0" collapsed="false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</row>
    <row r="510" customFormat="false" ht="15.75" hidden="false" customHeight="true" outlineLevel="0" collapsed="false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</row>
    <row r="511" customFormat="false" ht="15.75" hidden="false" customHeight="true" outlineLevel="0" collapsed="false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</row>
    <row r="512" customFormat="false" ht="15.75" hidden="false" customHeight="true" outlineLevel="0" collapsed="false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</row>
    <row r="513" customFormat="false" ht="15.75" hidden="false" customHeight="true" outlineLevel="0" collapsed="false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</row>
    <row r="514" customFormat="false" ht="15.75" hidden="false" customHeight="true" outlineLevel="0" collapsed="false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</row>
    <row r="515" customFormat="false" ht="15.75" hidden="false" customHeight="true" outlineLevel="0" collapsed="false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</row>
    <row r="516" customFormat="false" ht="15.75" hidden="false" customHeight="true" outlineLevel="0" collapsed="false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</row>
    <row r="517" customFormat="false" ht="15.75" hidden="false" customHeight="true" outlineLevel="0" collapsed="false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</row>
    <row r="518" customFormat="false" ht="15.75" hidden="false" customHeight="true" outlineLevel="0" collapsed="false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</row>
    <row r="519" customFormat="false" ht="15.75" hidden="false" customHeight="true" outlineLevel="0" collapsed="false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</row>
    <row r="520" customFormat="false" ht="15.75" hidden="false" customHeight="true" outlineLevel="0" collapsed="false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</row>
    <row r="521" customFormat="false" ht="15.75" hidden="false" customHeight="true" outlineLevel="0" collapsed="false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</row>
    <row r="522" customFormat="false" ht="15.75" hidden="false" customHeight="true" outlineLevel="0" collapsed="false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</row>
    <row r="523" customFormat="false" ht="15.75" hidden="false" customHeight="true" outlineLevel="0" collapsed="false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</row>
    <row r="524" customFormat="false" ht="15.75" hidden="false" customHeight="true" outlineLevel="0" collapsed="false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</row>
    <row r="525" customFormat="false" ht="15.75" hidden="false" customHeight="true" outlineLevel="0" collapsed="false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</row>
    <row r="526" customFormat="false" ht="15.75" hidden="false" customHeight="true" outlineLevel="0" collapsed="false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</row>
    <row r="527" customFormat="false" ht="15.75" hidden="false" customHeight="true" outlineLevel="0" collapsed="false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</row>
    <row r="528" customFormat="false" ht="15.75" hidden="false" customHeight="true" outlineLevel="0" collapsed="false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</row>
    <row r="529" customFormat="false" ht="15.75" hidden="false" customHeight="true" outlineLevel="0" collapsed="false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</row>
    <row r="530" customFormat="false" ht="15.75" hidden="false" customHeight="true" outlineLevel="0" collapsed="false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</row>
    <row r="531" customFormat="false" ht="15.75" hidden="false" customHeight="true" outlineLevel="0" collapsed="false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</row>
    <row r="532" customFormat="false" ht="15.75" hidden="false" customHeight="true" outlineLevel="0" collapsed="false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</row>
    <row r="533" customFormat="false" ht="15.75" hidden="false" customHeight="true" outlineLevel="0" collapsed="false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</row>
    <row r="534" customFormat="false" ht="15.75" hidden="false" customHeight="true" outlineLevel="0" collapsed="false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</row>
    <row r="535" customFormat="false" ht="15.75" hidden="false" customHeight="true" outlineLevel="0" collapsed="false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</row>
    <row r="536" customFormat="false" ht="15.75" hidden="false" customHeight="true" outlineLevel="0" collapsed="false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</row>
    <row r="537" customFormat="false" ht="15.75" hidden="false" customHeight="true" outlineLevel="0" collapsed="false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</row>
    <row r="538" customFormat="false" ht="15.75" hidden="false" customHeight="true" outlineLevel="0" collapsed="false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</row>
    <row r="539" customFormat="false" ht="15.75" hidden="false" customHeight="true" outlineLevel="0" collapsed="false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</row>
    <row r="540" customFormat="false" ht="15.75" hidden="false" customHeight="true" outlineLevel="0" collapsed="false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</row>
    <row r="541" customFormat="false" ht="15.75" hidden="false" customHeight="true" outlineLevel="0" collapsed="false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</row>
    <row r="542" customFormat="false" ht="15.75" hidden="false" customHeight="true" outlineLevel="0" collapsed="false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</row>
    <row r="543" customFormat="false" ht="15.75" hidden="false" customHeight="true" outlineLevel="0" collapsed="false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</row>
    <row r="544" customFormat="false" ht="15.75" hidden="false" customHeight="true" outlineLevel="0" collapsed="false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</row>
    <row r="545" customFormat="false" ht="15.75" hidden="false" customHeight="true" outlineLevel="0" collapsed="false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</row>
    <row r="546" customFormat="false" ht="15.75" hidden="false" customHeight="true" outlineLevel="0" collapsed="false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</row>
    <row r="547" customFormat="false" ht="15.75" hidden="false" customHeight="true" outlineLevel="0" collapsed="false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</row>
    <row r="548" customFormat="false" ht="15.75" hidden="false" customHeight="true" outlineLevel="0" collapsed="false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</row>
    <row r="549" customFormat="false" ht="15.75" hidden="false" customHeight="true" outlineLevel="0" collapsed="false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</row>
    <row r="550" customFormat="false" ht="15.75" hidden="false" customHeight="true" outlineLevel="0" collapsed="false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</row>
    <row r="551" customFormat="false" ht="15.75" hidden="false" customHeight="true" outlineLevel="0" collapsed="false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</row>
    <row r="552" customFormat="false" ht="15.75" hidden="false" customHeight="true" outlineLevel="0" collapsed="false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</row>
    <row r="553" customFormat="false" ht="15.75" hidden="false" customHeight="true" outlineLevel="0" collapsed="false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</row>
    <row r="554" customFormat="false" ht="15.75" hidden="false" customHeight="true" outlineLevel="0" collapsed="false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</row>
    <row r="555" customFormat="false" ht="15.75" hidden="false" customHeight="true" outlineLevel="0" collapsed="false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</row>
    <row r="556" customFormat="false" ht="15.75" hidden="false" customHeight="true" outlineLevel="0" collapsed="false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</row>
    <row r="557" customFormat="false" ht="15.75" hidden="false" customHeight="true" outlineLevel="0" collapsed="false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</row>
    <row r="558" customFormat="false" ht="15.75" hidden="false" customHeight="true" outlineLevel="0" collapsed="false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</row>
    <row r="559" customFormat="false" ht="15.75" hidden="false" customHeight="true" outlineLevel="0" collapsed="false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</row>
    <row r="560" customFormat="false" ht="15.75" hidden="false" customHeight="true" outlineLevel="0" collapsed="false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</row>
    <row r="561" customFormat="false" ht="15.75" hidden="false" customHeight="true" outlineLevel="0" collapsed="false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</row>
    <row r="562" customFormat="false" ht="15.75" hidden="false" customHeight="true" outlineLevel="0" collapsed="false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</row>
    <row r="563" customFormat="false" ht="15.75" hidden="false" customHeight="true" outlineLevel="0" collapsed="false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</row>
    <row r="564" customFormat="false" ht="15.75" hidden="false" customHeight="true" outlineLevel="0" collapsed="false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</row>
    <row r="565" customFormat="false" ht="15.75" hidden="false" customHeight="true" outlineLevel="0" collapsed="false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</row>
    <row r="566" customFormat="false" ht="15.75" hidden="false" customHeight="true" outlineLevel="0" collapsed="false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</row>
    <row r="567" customFormat="false" ht="15.75" hidden="false" customHeight="true" outlineLevel="0" collapsed="false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</row>
    <row r="568" customFormat="false" ht="15.75" hidden="false" customHeight="true" outlineLevel="0" collapsed="false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</row>
    <row r="569" customFormat="false" ht="15.75" hidden="false" customHeight="true" outlineLevel="0" collapsed="false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</row>
    <row r="570" customFormat="false" ht="15.75" hidden="false" customHeight="true" outlineLevel="0" collapsed="false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</row>
    <row r="571" customFormat="false" ht="15.75" hidden="false" customHeight="true" outlineLevel="0" collapsed="false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</row>
    <row r="572" customFormat="false" ht="15.75" hidden="false" customHeight="true" outlineLevel="0" collapsed="false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</row>
    <row r="573" customFormat="false" ht="15.75" hidden="false" customHeight="true" outlineLevel="0" collapsed="false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</row>
    <row r="574" customFormat="false" ht="15.75" hidden="false" customHeight="true" outlineLevel="0" collapsed="false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</row>
    <row r="575" customFormat="false" ht="15.75" hidden="false" customHeight="true" outlineLevel="0" collapsed="false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</row>
    <row r="576" customFormat="false" ht="15.75" hidden="false" customHeight="true" outlineLevel="0" collapsed="false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</row>
    <row r="577" customFormat="false" ht="15.75" hidden="false" customHeight="true" outlineLevel="0" collapsed="false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</row>
    <row r="578" customFormat="false" ht="15.75" hidden="false" customHeight="true" outlineLevel="0" collapsed="false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</row>
    <row r="579" customFormat="false" ht="15.75" hidden="false" customHeight="true" outlineLevel="0" collapsed="false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</row>
    <row r="580" customFormat="false" ht="15.75" hidden="false" customHeight="true" outlineLevel="0" collapsed="false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</row>
    <row r="581" customFormat="false" ht="15.75" hidden="false" customHeight="true" outlineLevel="0" collapsed="false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</row>
    <row r="582" customFormat="false" ht="15.75" hidden="false" customHeight="true" outlineLevel="0" collapsed="false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</row>
    <row r="583" customFormat="false" ht="15.75" hidden="false" customHeight="true" outlineLevel="0" collapsed="false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</row>
    <row r="584" customFormat="false" ht="15.75" hidden="false" customHeight="true" outlineLevel="0" collapsed="false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</row>
    <row r="585" customFormat="false" ht="15.75" hidden="false" customHeight="true" outlineLevel="0" collapsed="false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</row>
    <row r="586" customFormat="false" ht="15.75" hidden="false" customHeight="true" outlineLevel="0" collapsed="false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</row>
    <row r="587" customFormat="false" ht="15.75" hidden="false" customHeight="true" outlineLevel="0" collapsed="false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</row>
    <row r="588" customFormat="false" ht="15.75" hidden="false" customHeight="true" outlineLevel="0" collapsed="false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</row>
    <row r="589" customFormat="false" ht="15.75" hidden="false" customHeight="true" outlineLevel="0" collapsed="false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</row>
    <row r="590" customFormat="false" ht="15.75" hidden="false" customHeight="true" outlineLevel="0" collapsed="false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</row>
    <row r="591" customFormat="false" ht="15.75" hidden="false" customHeight="true" outlineLevel="0" collapsed="false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</row>
    <row r="592" customFormat="false" ht="15.75" hidden="false" customHeight="true" outlineLevel="0" collapsed="false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</row>
    <row r="593" customFormat="false" ht="15.75" hidden="false" customHeight="true" outlineLevel="0" collapsed="false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</row>
    <row r="594" customFormat="false" ht="15.75" hidden="false" customHeight="true" outlineLevel="0" collapsed="false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</row>
    <row r="595" customFormat="false" ht="15.75" hidden="false" customHeight="true" outlineLevel="0" collapsed="false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</row>
    <row r="596" customFormat="false" ht="15.75" hidden="false" customHeight="true" outlineLevel="0" collapsed="false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</row>
    <row r="597" customFormat="false" ht="15.75" hidden="false" customHeight="true" outlineLevel="0" collapsed="false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</row>
    <row r="598" customFormat="false" ht="15.75" hidden="false" customHeight="true" outlineLevel="0" collapsed="false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</row>
    <row r="599" customFormat="false" ht="15.75" hidden="false" customHeight="true" outlineLevel="0" collapsed="false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</row>
    <row r="600" customFormat="false" ht="15.75" hidden="false" customHeight="true" outlineLevel="0" collapsed="false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</row>
    <row r="601" customFormat="false" ht="15.75" hidden="false" customHeight="true" outlineLevel="0" collapsed="false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</row>
    <row r="602" customFormat="false" ht="15.75" hidden="false" customHeight="true" outlineLevel="0" collapsed="false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</row>
    <row r="603" customFormat="false" ht="15.75" hidden="false" customHeight="true" outlineLevel="0" collapsed="false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</row>
    <row r="604" customFormat="false" ht="15.75" hidden="false" customHeight="true" outlineLevel="0" collapsed="false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</row>
    <row r="605" customFormat="false" ht="15.75" hidden="false" customHeight="true" outlineLevel="0" collapsed="false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</row>
    <row r="606" customFormat="false" ht="15.75" hidden="false" customHeight="true" outlineLevel="0" collapsed="false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</row>
    <row r="607" customFormat="false" ht="15.75" hidden="false" customHeight="true" outlineLevel="0" collapsed="false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</row>
    <row r="608" customFormat="false" ht="15.75" hidden="false" customHeight="true" outlineLevel="0" collapsed="false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</row>
    <row r="609" customFormat="false" ht="15.75" hidden="false" customHeight="true" outlineLevel="0" collapsed="false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</row>
    <row r="610" customFormat="false" ht="15.75" hidden="false" customHeight="true" outlineLevel="0" collapsed="false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</row>
    <row r="611" customFormat="false" ht="15.75" hidden="false" customHeight="true" outlineLevel="0" collapsed="false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</row>
    <row r="612" customFormat="false" ht="15.75" hidden="false" customHeight="true" outlineLevel="0" collapsed="false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</row>
    <row r="613" customFormat="false" ht="15.75" hidden="false" customHeight="true" outlineLevel="0" collapsed="false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</row>
    <row r="614" customFormat="false" ht="15.75" hidden="false" customHeight="true" outlineLevel="0" collapsed="false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</row>
    <row r="615" customFormat="false" ht="15.75" hidden="false" customHeight="true" outlineLevel="0" collapsed="false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</row>
    <row r="616" customFormat="false" ht="15.75" hidden="false" customHeight="true" outlineLevel="0" collapsed="false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</row>
    <row r="617" customFormat="false" ht="15.75" hidden="false" customHeight="true" outlineLevel="0" collapsed="false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</row>
    <row r="618" customFormat="false" ht="15.75" hidden="false" customHeight="true" outlineLevel="0" collapsed="false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</row>
    <row r="619" customFormat="false" ht="15.75" hidden="false" customHeight="true" outlineLevel="0" collapsed="false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</row>
    <row r="620" customFormat="false" ht="15.75" hidden="false" customHeight="true" outlineLevel="0" collapsed="false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</row>
    <row r="621" customFormat="false" ht="15.75" hidden="false" customHeight="true" outlineLevel="0" collapsed="false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</row>
    <row r="622" customFormat="false" ht="15.75" hidden="false" customHeight="true" outlineLevel="0" collapsed="false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</row>
    <row r="623" customFormat="false" ht="15.75" hidden="false" customHeight="true" outlineLevel="0" collapsed="false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</row>
    <row r="624" customFormat="false" ht="15.75" hidden="false" customHeight="true" outlineLevel="0" collapsed="false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</row>
    <row r="625" customFormat="false" ht="15.75" hidden="false" customHeight="true" outlineLevel="0" collapsed="false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</row>
    <row r="626" customFormat="false" ht="15.75" hidden="false" customHeight="true" outlineLevel="0" collapsed="false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</row>
    <row r="627" customFormat="false" ht="15.75" hidden="false" customHeight="true" outlineLevel="0" collapsed="false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</row>
    <row r="628" customFormat="false" ht="15.75" hidden="false" customHeight="true" outlineLevel="0" collapsed="false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</row>
    <row r="629" customFormat="false" ht="15.75" hidden="false" customHeight="true" outlineLevel="0" collapsed="false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</row>
    <row r="630" customFormat="false" ht="15.75" hidden="false" customHeight="true" outlineLevel="0" collapsed="false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</row>
    <row r="631" customFormat="false" ht="15.75" hidden="false" customHeight="true" outlineLevel="0" collapsed="false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</row>
    <row r="632" customFormat="false" ht="15.75" hidden="false" customHeight="true" outlineLevel="0" collapsed="false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</row>
    <row r="633" customFormat="false" ht="15.75" hidden="false" customHeight="true" outlineLevel="0" collapsed="false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</row>
    <row r="634" customFormat="false" ht="15.75" hidden="false" customHeight="true" outlineLevel="0" collapsed="false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</row>
    <row r="635" customFormat="false" ht="15.75" hidden="false" customHeight="true" outlineLevel="0" collapsed="false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</row>
    <row r="636" customFormat="false" ht="15.75" hidden="false" customHeight="true" outlineLevel="0" collapsed="false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</row>
    <row r="637" customFormat="false" ht="15.75" hidden="false" customHeight="true" outlineLevel="0" collapsed="false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</row>
    <row r="638" customFormat="false" ht="15.75" hidden="false" customHeight="true" outlineLevel="0" collapsed="false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</row>
    <row r="639" customFormat="false" ht="15.75" hidden="false" customHeight="true" outlineLevel="0" collapsed="false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</row>
    <row r="640" customFormat="false" ht="15.75" hidden="false" customHeight="true" outlineLevel="0" collapsed="false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</row>
    <row r="641" customFormat="false" ht="15.75" hidden="false" customHeight="true" outlineLevel="0" collapsed="false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</row>
    <row r="642" customFormat="false" ht="15.75" hidden="false" customHeight="true" outlineLevel="0" collapsed="false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</row>
    <row r="643" customFormat="false" ht="15.75" hidden="false" customHeight="true" outlineLevel="0" collapsed="false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</row>
    <row r="644" customFormat="false" ht="15.75" hidden="false" customHeight="true" outlineLevel="0" collapsed="false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</row>
    <row r="645" customFormat="false" ht="15.75" hidden="false" customHeight="true" outlineLevel="0" collapsed="false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</row>
    <row r="646" customFormat="false" ht="15.75" hidden="false" customHeight="true" outlineLevel="0" collapsed="false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</row>
    <row r="647" customFormat="false" ht="15.75" hidden="false" customHeight="true" outlineLevel="0" collapsed="false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</row>
    <row r="648" customFormat="false" ht="15.75" hidden="false" customHeight="true" outlineLevel="0" collapsed="false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</row>
    <row r="649" customFormat="false" ht="15.75" hidden="false" customHeight="true" outlineLevel="0" collapsed="false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</row>
    <row r="650" customFormat="false" ht="15.75" hidden="false" customHeight="true" outlineLevel="0" collapsed="false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</row>
    <row r="651" customFormat="false" ht="15.75" hidden="false" customHeight="true" outlineLevel="0" collapsed="false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</row>
    <row r="652" customFormat="false" ht="15.75" hidden="false" customHeight="true" outlineLevel="0" collapsed="false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</row>
    <row r="653" customFormat="false" ht="15.75" hidden="false" customHeight="true" outlineLevel="0" collapsed="false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</row>
    <row r="654" customFormat="false" ht="15.75" hidden="false" customHeight="true" outlineLevel="0" collapsed="false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</row>
    <row r="655" customFormat="false" ht="15.75" hidden="false" customHeight="true" outlineLevel="0" collapsed="false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</row>
    <row r="656" customFormat="false" ht="15.75" hidden="false" customHeight="true" outlineLevel="0" collapsed="false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</row>
    <row r="657" customFormat="false" ht="15.75" hidden="false" customHeight="true" outlineLevel="0" collapsed="false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</row>
    <row r="658" customFormat="false" ht="15.75" hidden="false" customHeight="true" outlineLevel="0" collapsed="false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</row>
    <row r="659" customFormat="false" ht="15.75" hidden="false" customHeight="true" outlineLevel="0" collapsed="false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</row>
    <row r="660" customFormat="false" ht="15.75" hidden="false" customHeight="true" outlineLevel="0" collapsed="false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</row>
    <row r="661" customFormat="false" ht="15.75" hidden="false" customHeight="true" outlineLevel="0" collapsed="false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</row>
    <row r="662" customFormat="false" ht="15.75" hidden="false" customHeight="true" outlineLevel="0" collapsed="false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</row>
    <row r="663" customFormat="false" ht="15.75" hidden="false" customHeight="true" outlineLevel="0" collapsed="false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</row>
    <row r="664" customFormat="false" ht="15.75" hidden="false" customHeight="true" outlineLevel="0" collapsed="false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</row>
    <row r="665" customFormat="false" ht="15.75" hidden="false" customHeight="true" outlineLevel="0" collapsed="false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</row>
    <row r="666" customFormat="false" ht="15.75" hidden="false" customHeight="true" outlineLevel="0" collapsed="false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</row>
    <row r="667" customFormat="false" ht="15.75" hidden="false" customHeight="true" outlineLevel="0" collapsed="false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</row>
    <row r="668" customFormat="false" ht="15.75" hidden="false" customHeight="true" outlineLevel="0" collapsed="false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</row>
    <row r="669" customFormat="false" ht="15.75" hidden="false" customHeight="true" outlineLevel="0" collapsed="false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</row>
    <row r="670" customFormat="false" ht="15.75" hidden="false" customHeight="true" outlineLevel="0" collapsed="false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</row>
    <row r="671" customFormat="false" ht="15.75" hidden="false" customHeight="true" outlineLevel="0" collapsed="false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</row>
    <row r="672" customFormat="false" ht="15.75" hidden="false" customHeight="true" outlineLevel="0" collapsed="false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</row>
    <row r="673" customFormat="false" ht="15.75" hidden="false" customHeight="true" outlineLevel="0" collapsed="false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</row>
    <row r="674" customFormat="false" ht="15.75" hidden="false" customHeight="true" outlineLevel="0" collapsed="false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</row>
    <row r="675" customFormat="false" ht="15.75" hidden="false" customHeight="true" outlineLevel="0" collapsed="false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</row>
    <row r="676" customFormat="false" ht="15.75" hidden="false" customHeight="true" outlineLevel="0" collapsed="false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</row>
    <row r="677" customFormat="false" ht="15.75" hidden="false" customHeight="true" outlineLevel="0" collapsed="false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</row>
    <row r="678" customFormat="false" ht="15.75" hidden="false" customHeight="true" outlineLevel="0" collapsed="false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</row>
    <row r="679" customFormat="false" ht="15.75" hidden="false" customHeight="true" outlineLevel="0" collapsed="false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</row>
    <row r="680" customFormat="false" ht="15.75" hidden="false" customHeight="true" outlineLevel="0" collapsed="false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</row>
    <row r="681" customFormat="false" ht="15.75" hidden="false" customHeight="true" outlineLevel="0" collapsed="false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</row>
    <row r="682" customFormat="false" ht="15.75" hidden="false" customHeight="true" outlineLevel="0" collapsed="false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</row>
    <row r="683" customFormat="false" ht="15.75" hidden="false" customHeight="true" outlineLevel="0" collapsed="false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</row>
    <row r="684" customFormat="false" ht="15.75" hidden="false" customHeight="true" outlineLevel="0" collapsed="false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</row>
    <row r="685" customFormat="false" ht="15.75" hidden="false" customHeight="true" outlineLevel="0" collapsed="false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</row>
    <row r="686" customFormat="false" ht="15.75" hidden="false" customHeight="true" outlineLevel="0" collapsed="false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</row>
    <row r="687" customFormat="false" ht="15.75" hidden="false" customHeight="true" outlineLevel="0" collapsed="false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</row>
    <row r="688" customFormat="false" ht="15.75" hidden="false" customHeight="true" outlineLevel="0" collapsed="false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</row>
    <row r="689" customFormat="false" ht="15.75" hidden="false" customHeight="true" outlineLevel="0" collapsed="false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</row>
    <row r="690" customFormat="false" ht="15.75" hidden="false" customHeight="true" outlineLevel="0" collapsed="false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</row>
    <row r="691" customFormat="false" ht="15.75" hidden="false" customHeight="true" outlineLevel="0" collapsed="false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</row>
    <row r="692" customFormat="false" ht="15.75" hidden="false" customHeight="true" outlineLevel="0" collapsed="false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</row>
    <row r="693" customFormat="false" ht="15.75" hidden="false" customHeight="true" outlineLevel="0" collapsed="false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</row>
    <row r="694" customFormat="false" ht="15.75" hidden="false" customHeight="true" outlineLevel="0" collapsed="false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</row>
    <row r="695" customFormat="false" ht="15.75" hidden="false" customHeight="true" outlineLevel="0" collapsed="false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</row>
    <row r="696" customFormat="false" ht="15.75" hidden="false" customHeight="true" outlineLevel="0" collapsed="false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</row>
    <row r="697" customFormat="false" ht="15.75" hidden="false" customHeight="true" outlineLevel="0" collapsed="false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</row>
    <row r="698" customFormat="false" ht="15.75" hidden="false" customHeight="true" outlineLevel="0" collapsed="false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</row>
    <row r="699" customFormat="false" ht="15.75" hidden="false" customHeight="true" outlineLevel="0" collapsed="false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</row>
    <row r="700" customFormat="false" ht="15.75" hidden="false" customHeight="true" outlineLevel="0" collapsed="false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</row>
    <row r="701" customFormat="false" ht="15.75" hidden="false" customHeight="true" outlineLevel="0" collapsed="false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</row>
    <row r="702" customFormat="false" ht="15.75" hidden="false" customHeight="true" outlineLevel="0" collapsed="false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</row>
    <row r="703" customFormat="false" ht="15.75" hidden="false" customHeight="true" outlineLevel="0" collapsed="false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</row>
    <row r="704" customFormat="false" ht="15.75" hidden="false" customHeight="true" outlineLevel="0" collapsed="false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</row>
    <row r="705" customFormat="false" ht="15.75" hidden="false" customHeight="true" outlineLevel="0" collapsed="false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</row>
    <row r="706" customFormat="false" ht="15.75" hidden="false" customHeight="true" outlineLevel="0" collapsed="false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</row>
    <row r="707" customFormat="false" ht="15.75" hidden="false" customHeight="true" outlineLevel="0" collapsed="false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</row>
    <row r="708" customFormat="false" ht="15.75" hidden="false" customHeight="true" outlineLevel="0" collapsed="false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</row>
    <row r="709" customFormat="false" ht="15.75" hidden="false" customHeight="true" outlineLevel="0" collapsed="false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</row>
    <row r="710" customFormat="false" ht="15.75" hidden="false" customHeight="true" outlineLevel="0" collapsed="false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</row>
    <row r="711" customFormat="false" ht="15.75" hidden="false" customHeight="true" outlineLevel="0" collapsed="false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</row>
    <row r="712" customFormat="false" ht="15.75" hidden="false" customHeight="true" outlineLevel="0" collapsed="false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</row>
    <row r="713" customFormat="false" ht="15.75" hidden="false" customHeight="true" outlineLevel="0" collapsed="false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</row>
    <row r="714" customFormat="false" ht="15.75" hidden="false" customHeight="true" outlineLevel="0" collapsed="false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</row>
    <row r="715" customFormat="false" ht="15.75" hidden="false" customHeight="true" outlineLevel="0" collapsed="false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</row>
    <row r="716" customFormat="false" ht="15.75" hidden="false" customHeight="true" outlineLevel="0" collapsed="false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</row>
    <row r="717" customFormat="false" ht="15.75" hidden="false" customHeight="true" outlineLevel="0" collapsed="false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</row>
    <row r="718" customFormat="false" ht="15.75" hidden="false" customHeight="true" outlineLevel="0" collapsed="false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</row>
    <row r="719" customFormat="false" ht="15.75" hidden="false" customHeight="true" outlineLevel="0" collapsed="false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</row>
    <row r="720" customFormat="false" ht="15.75" hidden="false" customHeight="true" outlineLevel="0" collapsed="false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</row>
    <row r="721" customFormat="false" ht="15.75" hidden="false" customHeight="true" outlineLevel="0" collapsed="false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</row>
    <row r="722" customFormat="false" ht="15.75" hidden="false" customHeight="true" outlineLevel="0" collapsed="false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</row>
    <row r="723" customFormat="false" ht="15.75" hidden="false" customHeight="true" outlineLevel="0" collapsed="false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</row>
    <row r="724" customFormat="false" ht="15.75" hidden="false" customHeight="true" outlineLevel="0" collapsed="false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</row>
    <row r="725" customFormat="false" ht="15.75" hidden="false" customHeight="true" outlineLevel="0" collapsed="false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</row>
    <row r="726" customFormat="false" ht="15.75" hidden="false" customHeight="true" outlineLevel="0" collapsed="false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</row>
    <row r="727" customFormat="false" ht="15.75" hidden="false" customHeight="true" outlineLevel="0" collapsed="false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</row>
    <row r="728" customFormat="false" ht="15.75" hidden="false" customHeight="true" outlineLevel="0" collapsed="false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</row>
    <row r="729" customFormat="false" ht="15.75" hidden="false" customHeight="true" outlineLevel="0" collapsed="false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</row>
    <row r="730" customFormat="false" ht="15.75" hidden="false" customHeight="true" outlineLevel="0" collapsed="false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</row>
    <row r="731" customFormat="false" ht="15.75" hidden="false" customHeight="true" outlineLevel="0" collapsed="false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</row>
    <row r="732" customFormat="false" ht="15.75" hidden="false" customHeight="true" outlineLevel="0" collapsed="false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</row>
    <row r="733" customFormat="false" ht="15.75" hidden="false" customHeight="true" outlineLevel="0" collapsed="false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</row>
    <row r="734" customFormat="false" ht="15.75" hidden="false" customHeight="true" outlineLevel="0" collapsed="false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</row>
    <row r="735" customFormat="false" ht="15.75" hidden="false" customHeight="true" outlineLevel="0" collapsed="false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</row>
    <row r="736" customFormat="false" ht="15.75" hidden="false" customHeight="true" outlineLevel="0" collapsed="false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</row>
    <row r="737" customFormat="false" ht="15.75" hidden="false" customHeight="true" outlineLevel="0" collapsed="false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</row>
    <row r="738" customFormat="false" ht="15.75" hidden="false" customHeight="true" outlineLevel="0" collapsed="false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</row>
    <row r="739" customFormat="false" ht="15.75" hidden="false" customHeight="true" outlineLevel="0" collapsed="false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</row>
    <row r="740" customFormat="false" ht="15.75" hidden="false" customHeight="true" outlineLevel="0" collapsed="false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</row>
    <row r="741" customFormat="false" ht="15.75" hidden="false" customHeight="true" outlineLevel="0" collapsed="false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</row>
    <row r="742" customFormat="false" ht="15.75" hidden="false" customHeight="true" outlineLevel="0" collapsed="false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</row>
    <row r="743" customFormat="false" ht="15.75" hidden="false" customHeight="true" outlineLevel="0" collapsed="false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</row>
    <row r="744" customFormat="false" ht="15.75" hidden="false" customHeight="true" outlineLevel="0" collapsed="false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</row>
    <row r="745" customFormat="false" ht="15.75" hidden="false" customHeight="true" outlineLevel="0" collapsed="false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</row>
    <row r="746" customFormat="false" ht="15.75" hidden="false" customHeight="true" outlineLevel="0" collapsed="false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</row>
    <row r="747" customFormat="false" ht="15.75" hidden="false" customHeight="true" outlineLevel="0" collapsed="false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</row>
    <row r="748" customFormat="false" ht="15.75" hidden="false" customHeight="true" outlineLevel="0" collapsed="false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</row>
    <row r="749" customFormat="false" ht="15.75" hidden="false" customHeight="true" outlineLevel="0" collapsed="false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</row>
    <row r="750" customFormat="false" ht="15.75" hidden="false" customHeight="true" outlineLevel="0" collapsed="false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</row>
    <row r="751" customFormat="false" ht="15.75" hidden="false" customHeight="true" outlineLevel="0" collapsed="false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</row>
    <row r="752" customFormat="false" ht="15.75" hidden="false" customHeight="true" outlineLevel="0" collapsed="false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</row>
    <row r="753" customFormat="false" ht="15.75" hidden="false" customHeight="true" outlineLevel="0" collapsed="false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</row>
    <row r="754" customFormat="false" ht="15.75" hidden="false" customHeight="true" outlineLevel="0" collapsed="false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</row>
    <row r="755" customFormat="false" ht="15.75" hidden="false" customHeight="true" outlineLevel="0" collapsed="false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</row>
    <row r="756" customFormat="false" ht="15.75" hidden="false" customHeight="true" outlineLevel="0" collapsed="false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</row>
    <row r="757" customFormat="false" ht="15.75" hidden="false" customHeight="true" outlineLevel="0" collapsed="false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</row>
    <row r="758" customFormat="false" ht="15.75" hidden="false" customHeight="true" outlineLevel="0" collapsed="false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</row>
    <row r="759" customFormat="false" ht="15.75" hidden="false" customHeight="true" outlineLevel="0" collapsed="false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</row>
    <row r="760" customFormat="false" ht="15.75" hidden="false" customHeight="true" outlineLevel="0" collapsed="false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</row>
    <row r="761" customFormat="false" ht="15.75" hidden="false" customHeight="true" outlineLevel="0" collapsed="false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</row>
    <row r="762" customFormat="false" ht="15.75" hidden="false" customHeight="true" outlineLevel="0" collapsed="false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</row>
    <row r="763" customFormat="false" ht="15.75" hidden="false" customHeight="true" outlineLevel="0" collapsed="false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</row>
    <row r="764" customFormat="false" ht="15.75" hidden="false" customHeight="true" outlineLevel="0" collapsed="false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</row>
    <row r="765" customFormat="false" ht="15.75" hidden="false" customHeight="true" outlineLevel="0" collapsed="false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</row>
    <row r="766" customFormat="false" ht="15.75" hidden="false" customHeight="true" outlineLevel="0" collapsed="false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</row>
    <row r="767" customFormat="false" ht="15.75" hidden="false" customHeight="true" outlineLevel="0" collapsed="false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</row>
    <row r="768" customFormat="false" ht="15.75" hidden="false" customHeight="true" outlineLevel="0" collapsed="false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</row>
    <row r="769" customFormat="false" ht="15.75" hidden="false" customHeight="true" outlineLevel="0" collapsed="false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</row>
    <row r="770" customFormat="false" ht="15.75" hidden="false" customHeight="true" outlineLevel="0" collapsed="false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</row>
    <row r="771" customFormat="false" ht="15.75" hidden="false" customHeight="true" outlineLevel="0" collapsed="false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</row>
    <row r="772" customFormat="false" ht="15.75" hidden="false" customHeight="true" outlineLevel="0" collapsed="false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</row>
    <row r="773" customFormat="false" ht="15.75" hidden="false" customHeight="true" outlineLevel="0" collapsed="false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</row>
    <row r="774" customFormat="false" ht="15.75" hidden="false" customHeight="true" outlineLevel="0" collapsed="false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</row>
    <row r="775" customFormat="false" ht="15.75" hidden="false" customHeight="true" outlineLevel="0" collapsed="false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</row>
    <row r="776" customFormat="false" ht="15.75" hidden="false" customHeight="true" outlineLevel="0" collapsed="false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</row>
    <row r="777" customFormat="false" ht="15.75" hidden="false" customHeight="true" outlineLevel="0" collapsed="false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</row>
    <row r="778" customFormat="false" ht="15.75" hidden="false" customHeight="true" outlineLevel="0" collapsed="false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</row>
    <row r="779" customFormat="false" ht="15.75" hidden="false" customHeight="true" outlineLevel="0" collapsed="false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</row>
    <row r="780" customFormat="false" ht="15.75" hidden="false" customHeight="true" outlineLevel="0" collapsed="false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</row>
    <row r="781" customFormat="false" ht="15.75" hidden="false" customHeight="true" outlineLevel="0" collapsed="false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</row>
    <row r="782" customFormat="false" ht="15.75" hidden="false" customHeight="true" outlineLevel="0" collapsed="false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</row>
    <row r="783" customFormat="false" ht="15.75" hidden="false" customHeight="true" outlineLevel="0" collapsed="false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</row>
    <row r="784" customFormat="false" ht="15.75" hidden="false" customHeight="true" outlineLevel="0" collapsed="false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</row>
    <row r="785" customFormat="false" ht="15.75" hidden="false" customHeight="true" outlineLevel="0" collapsed="false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</row>
    <row r="786" customFormat="false" ht="15.75" hidden="false" customHeight="true" outlineLevel="0" collapsed="false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</row>
    <row r="787" customFormat="false" ht="15.75" hidden="false" customHeight="true" outlineLevel="0" collapsed="false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</row>
    <row r="788" customFormat="false" ht="15.75" hidden="false" customHeight="true" outlineLevel="0" collapsed="false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</row>
    <row r="789" customFormat="false" ht="15.75" hidden="false" customHeight="true" outlineLevel="0" collapsed="false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</row>
    <row r="790" customFormat="false" ht="15.75" hidden="false" customHeight="true" outlineLevel="0" collapsed="false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</row>
    <row r="791" customFormat="false" ht="15.75" hidden="false" customHeight="true" outlineLevel="0" collapsed="false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</row>
    <row r="792" customFormat="false" ht="15.75" hidden="false" customHeight="true" outlineLevel="0" collapsed="false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</row>
    <row r="793" customFormat="false" ht="15.75" hidden="false" customHeight="true" outlineLevel="0" collapsed="false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</row>
    <row r="794" customFormat="false" ht="15.75" hidden="false" customHeight="true" outlineLevel="0" collapsed="false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</row>
    <row r="795" customFormat="false" ht="15.75" hidden="false" customHeight="true" outlineLevel="0" collapsed="false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</row>
    <row r="796" customFormat="false" ht="15.75" hidden="false" customHeight="true" outlineLevel="0" collapsed="false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</row>
    <row r="797" customFormat="false" ht="15.75" hidden="false" customHeight="true" outlineLevel="0" collapsed="false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</row>
    <row r="798" customFormat="false" ht="15.75" hidden="false" customHeight="true" outlineLevel="0" collapsed="false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</row>
    <row r="799" customFormat="false" ht="15.75" hidden="false" customHeight="true" outlineLevel="0" collapsed="false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</row>
    <row r="800" customFormat="false" ht="15.75" hidden="false" customHeight="true" outlineLevel="0" collapsed="false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</row>
    <row r="801" customFormat="false" ht="15.75" hidden="false" customHeight="true" outlineLevel="0" collapsed="false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</row>
    <row r="802" customFormat="false" ht="15.75" hidden="false" customHeight="true" outlineLevel="0" collapsed="false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</row>
    <row r="803" customFormat="false" ht="15.75" hidden="false" customHeight="true" outlineLevel="0" collapsed="false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</row>
    <row r="804" customFormat="false" ht="15.75" hidden="false" customHeight="true" outlineLevel="0" collapsed="false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</row>
    <row r="805" customFormat="false" ht="15.75" hidden="false" customHeight="true" outlineLevel="0" collapsed="false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</row>
    <row r="806" customFormat="false" ht="15.75" hidden="false" customHeight="true" outlineLevel="0" collapsed="false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</row>
    <row r="807" customFormat="false" ht="15.75" hidden="false" customHeight="true" outlineLevel="0" collapsed="false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</row>
    <row r="808" customFormat="false" ht="15.75" hidden="false" customHeight="true" outlineLevel="0" collapsed="false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</row>
    <row r="809" customFormat="false" ht="15.75" hidden="false" customHeight="true" outlineLevel="0" collapsed="false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</row>
    <row r="810" customFormat="false" ht="15.75" hidden="false" customHeight="true" outlineLevel="0" collapsed="false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</row>
    <row r="811" customFormat="false" ht="15.75" hidden="false" customHeight="true" outlineLevel="0" collapsed="false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</row>
    <row r="812" customFormat="false" ht="15.75" hidden="false" customHeight="true" outlineLevel="0" collapsed="false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</row>
    <row r="813" customFormat="false" ht="15.75" hidden="false" customHeight="true" outlineLevel="0" collapsed="false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</row>
    <row r="814" customFormat="false" ht="15.75" hidden="false" customHeight="true" outlineLevel="0" collapsed="false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</row>
    <row r="815" customFormat="false" ht="15.75" hidden="false" customHeight="true" outlineLevel="0" collapsed="false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</row>
    <row r="816" customFormat="false" ht="15.75" hidden="false" customHeight="true" outlineLevel="0" collapsed="false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</row>
    <row r="817" customFormat="false" ht="15.75" hidden="false" customHeight="true" outlineLevel="0" collapsed="false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</row>
    <row r="818" customFormat="false" ht="15.75" hidden="false" customHeight="true" outlineLevel="0" collapsed="false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</row>
    <row r="819" customFormat="false" ht="15.75" hidden="false" customHeight="true" outlineLevel="0" collapsed="false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</row>
    <row r="820" customFormat="false" ht="15.75" hidden="false" customHeight="true" outlineLevel="0" collapsed="false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</row>
    <row r="821" customFormat="false" ht="15.75" hidden="false" customHeight="true" outlineLevel="0" collapsed="false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</row>
    <row r="822" customFormat="false" ht="15.75" hidden="false" customHeight="true" outlineLevel="0" collapsed="false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</row>
    <row r="823" customFormat="false" ht="15.75" hidden="false" customHeight="true" outlineLevel="0" collapsed="false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</row>
    <row r="824" customFormat="false" ht="15.75" hidden="false" customHeight="true" outlineLevel="0" collapsed="false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</row>
    <row r="825" customFormat="false" ht="15.75" hidden="false" customHeight="true" outlineLevel="0" collapsed="false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</row>
    <row r="826" customFormat="false" ht="15.75" hidden="false" customHeight="true" outlineLevel="0" collapsed="false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</row>
    <row r="827" customFormat="false" ht="15.75" hidden="false" customHeight="true" outlineLevel="0" collapsed="false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</row>
    <row r="828" customFormat="false" ht="15.75" hidden="false" customHeight="true" outlineLevel="0" collapsed="false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</row>
    <row r="829" customFormat="false" ht="15.75" hidden="false" customHeight="true" outlineLevel="0" collapsed="false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</row>
    <row r="830" customFormat="false" ht="15.75" hidden="false" customHeight="true" outlineLevel="0" collapsed="false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</row>
    <row r="831" customFormat="false" ht="15.75" hidden="false" customHeight="true" outlineLevel="0" collapsed="false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</row>
    <row r="832" customFormat="false" ht="15.75" hidden="false" customHeight="true" outlineLevel="0" collapsed="false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</row>
    <row r="833" customFormat="false" ht="15.75" hidden="false" customHeight="true" outlineLevel="0" collapsed="false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</row>
    <row r="834" customFormat="false" ht="15.75" hidden="false" customHeight="true" outlineLevel="0" collapsed="false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</row>
    <row r="835" customFormat="false" ht="15.75" hidden="false" customHeight="true" outlineLevel="0" collapsed="false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</row>
    <row r="836" customFormat="false" ht="15.75" hidden="false" customHeight="true" outlineLevel="0" collapsed="false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</row>
    <row r="837" customFormat="false" ht="15.75" hidden="false" customHeight="true" outlineLevel="0" collapsed="false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</row>
    <row r="838" customFormat="false" ht="15.75" hidden="false" customHeight="true" outlineLevel="0" collapsed="false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</row>
    <row r="839" customFormat="false" ht="15.75" hidden="false" customHeight="true" outlineLevel="0" collapsed="false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</row>
    <row r="840" customFormat="false" ht="15.75" hidden="false" customHeight="true" outlineLevel="0" collapsed="false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</row>
    <row r="841" customFormat="false" ht="15.75" hidden="false" customHeight="true" outlineLevel="0" collapsed="false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</row>
    <row r="842" customFormat="false" ht="15.75" hidden="false" customHeight="true" outlineLevel="0" collapsed="false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</row>
    <row r="843" customFormat="false" ht="15.75" hidden="false" customHeight="true" outlineLevel="0" collapsed="false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</row>
    <row r="844" customFormat="false" ht="15.75" hidden="false" customHeight="true" outlineLevel="0" collapsed="false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</row>
    <row r="845" customFormat="false" ht="15.75" hidden="false" customHeight="true" outlineLevel="0" collapsed="false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</row>
    <row r="846" customFormat="false" ht="15.75" hidden="false" customHeight="true" outlineLevel="0" collapsed="false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</row>
    <row r="847" customFormat="false" ht="15.75" hidden="false" customHeight="true" outlineLevel="0" collapsed="false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</row>
    <row r="848" customFormat="false" ht="15.75" hidden="false" customHeight="true" outlineLevel="0" collapsed="false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</row>
    <row r="849" customFormat="false" ht="15.75" hidden="false" customHeight="true" outlineLevel="0" collapsed="false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</row>
    <row r="850" customFormat="false" ht="15.75" hidden="false" customHeight="true" outlineLevel="0" collapsed="false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</row>
    <row r="851" customFormat="false" ht="15.75" hidden="false" customHeight="true" outlineLevel="0" collapsed="false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</row>
    <row r="852" customFormat="false" ht="15.75" hidden="false" customHeight="true" outlineLevel="0" collapsed="false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</row>
    <row r="853" customFormat="false" ht="15.75" hidden="false" customHeight="true" outlineLevel="0" collapsed="false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</row>
    <row r="854" customFormat="false" ht="15.75" hidden="false" customHeight="true" outlineLevel="0" collapsed="false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</row>
    <row r="855" customFormat="false" ht="15.75" hidden="false" customHeight="true" outlineLevel="0" collapsed="false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</row>
    <row r="856" customFormat="false" ht="15.75" hidden="false" customHeight="true" outlineLevel="0" collapsed="false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</row>
    <row r="857" customFormat="false" ht="15.75" hidden="false" customHeight="true" outlineLevel="0" collapsed="false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</row>
    <row r="858" customFormat="false" ht="15.75" hidden="false" customHeight="true" outlineLevel="0" collapsed="false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</row>
    <row r="859" customFormat="false" ht="15.75" hidden="false" customHeight="true" outlineLevel="0" collapsed="false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</row>
    <row r="860" customFormat="false" ht="15.75" hidden="false" customHeight="true" outlineLevel="0" collapsed="false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</row>
    <row r="861" customFormat="false" ht="15.75" hidden="false" customHeight="true" outlineLevel="0" collapsed="false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</row>
    <row r="862" customFormat="false" ht="15.75" hidden="false" customHeight="true" outlineLevel="0" collapsed="false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</row>
    <row r="863" customFormat="false" ht="15.75" hidden="false" customHeight="true" outlineLevel="0" collapsed="false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</row>
    <row r="864" customFormat="false" ht="15.75" hidden="false" customHeight="true" outlineLevel="0" collapsed="false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</row>
    <row r="865" customFormat="false" ht="15.75" hidden="false" customHeight="true" outlineLevel="0" collapsed="false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</row>
    <row r="866" customFormat="false" ht="15.75" hidden="false" customHeight="true" outlineLevel="0" collapsed="false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</row>
    <row r="867" customFormat="false" ht="15.75" hidden="false" customHeight="true" outlineLevel="0" collapsed="false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</row>
    <row r="868" customFormat="false" ht="15.75" hidden="false" customHeight="true" outlineLevel="0" collapsed="false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</row>
    <row r="869" customFormat="false" ht="15.75" hidden="false" customHeight="true" outlineLevel="0" collapsed="false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</row>
    <row r="870" customFormat="false" ht="15.75" hidden="false" customHeight="true" outlineLevel="0" collapsed="false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</row>
    <row r="871" customFormat="false" ht="15.75" hidden="false" customHeight="true" outlineLevel="0" collapsed="false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</row>
    <row r="872" customFormat="false" ht="15.75" hidden="false" customHeight="true" outlineLevel="0" collapsed="false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</row>
    <row r="873" customFormat="false" ht="15.75" hidden="false" customHeight="true" outlineLevel="0" collapsed="false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</row>
    <row r="874" customFormat="false" ht="15.75" hidden="false" customHeight="true" outlineLevel="0" collapsed="false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</row>
    <row r="875" customFormat="false" ht="15.75" hidden="false" customHeight="true" outlineLevel="0" collapsed="false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</row>
    <row r="876" customFormat="false" ht="15.75" hidden="false" customHeight="true" outlineLevel="0" collapsed="false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</row>
    <row r="877" customFormat="false" ht="15.75" hidden="false" customHeight="true" outlineLevel="0" collapsed="false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</row>
    <row r="878" customFormat="false" ht="15.75" hidden="false" customHeight="true" outlineLevel="0" collapsed="false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</row>
    <row r="879" customFormat="false" ht="15.75" hidden="false" customHeight="true" outlineLevel="0" collapsed="false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</row>
    <row r="880" customFormat="false" ht="15.75" hidden="false" customHeight="true" outlineLevel="0" collapsed="false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</row>
    <row r="881" customFormat="false" ht="15.75" hidden="false" customHeight="true" outlineLevel="0" collapsed="false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</row>
    <row r="882" customFormat="false" ht="15.75" hidden="false" customHeight="true" outlineLevel="0" collapsed="false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</row>
    <row r="883" customFormat="false" ht="15.75" hidden="false" customHeight="true" outlineLevel="0" collapsed="false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</row>
    <row r="884" customFormat="false" ht="15.75" hidden="false" customHeight="true" outlineLevel="0" collapsed="false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</row>
    <row r="885" customFormat="false" ht="15.75" hidden="false" customHeight="true" outlineLevel="0" collapsed="false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</row>
    <row r="886" customFormat="false" ht="15.75" hidden="false" customHeight="true" outlineLevel="0" collapsed="false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</row>
    <row r="887" customFormat="false" ht="15.75" hidden="false" customHeight="true" outlineLevel="0" collapsed="false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</row>
    <row r="888" customFormat="false" ht="15.75" hidden="false" customHeight="true" outlineLevel="0" collapsed="false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</row>
    <row r="889" customFormat="false" ht="15.75" hidden="false" customHeight="true" outlineLevel="0" collapsed="false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</row>
    <row r="890" customFormat="false" ht="15.75" hidden="false" customHeight="true" outlineLevel="0" collapsed="false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</row>
    <row r="891" customFormat="false" ht="15.75" hidden="false" customHeight="true" outlineLevel="0" collapsed="false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</row>
    <row r="892" customFormat="false" ht="15.75" hidden="false" customHeight="true" outlineLevel="0" collapsed="false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</row>
    <row r="893" customFormat="false" ht="15.75" hidden="false" customHeight="true" outlineLevel="0" collapsed="false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</row>
    <row r="894" customFormat="false" ht="15.75" hidden="false" customHeight="true" outlineLevel="0" collapsed="false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</row>
    <row r="895" customFormat="false" ht="15.75" hidden="false" customHeight="true" outlineLevel="0" collapsed="false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</row>
    <row r="896" customFormat="false" ht="15.75" hidden="false" customHeight="true" outlineLevel="0" collapsed="false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</row>
    <row r="897" customFormat="false" ht="15.75" hidden="false" customHeight="true" outlineLevel="0" collapsed="false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</row>
    <row r="898" customFormat="false" ht="15.75" hidden="false" customHeight="true" outlineLevel="0" collapsed="false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</row>
    <row r="899" customFormat="false" ht="15.75" hidden="false" customHeight="true" outlineLevel="0" collapsed="false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</row>
    <row r="900" customFormat="false" ht="15.75" hidden="false" customHeight="true" outlineLevel="0" collapsed="false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</row>
    <row r="901" customFormat="false" ht="15.75" hidden="false" customHeight="true" outlineLevel="0" collapsed="false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</row>
    <row r="902" customFormat="false" ht="15.75" hidden="false" customHeight="true" outlineLevel="0" collapsed="false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</row>
    <row r="903" customFormat="false" ht="15.75" hidden="false" customHeight="true" outlineLevel="0" collapsed="false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</row>
    <row r="904" customFormat="false" ht="15.75" hidden="false" customHeight="true" outlineLevel="0" collapsed="false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</row>
    <row r="905" customFormat="false" ht="15.75" hidden="false" customHeight="true" outlineLevel="0" collapsed="false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</row>
    <row r="906" customFormat="false" ht="15.75" hidden="false" customHeight="true" outlineLevel="0" collapsed="false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</row>
    <row r="907" customFormat="false" ht="15.75" hidden="false" customHeight="true" outlineLevel="0" collapsed="false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</row>
    <row r="908" customFormat="false" ht="15.75" hidden="false" customHeight="true" outlineLevel="0" collapsed="false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</row>
    <row r="909" customFormat="false" ht="15.75" hidden="false" customHeight="true" outlineLevel="0" collapsed="false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</row>
    <row r="910" customFormat="false" ht="15.75" hidden="false" customHeight="true" outlineLevel="0" collapsed="false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</row>
    <row r="911" customFormat="false" ht="15.75" hidden="false" customHeight="true" outlineLevel="0" collapsed="false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</row>
    <row r="912" customFormat="false" ht="15.75" hidden="false" customHeight="true" outlineLevel="0" collapsed="false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</row>
    <row r="913" customFormat="false" ht="15.75" hidden="false" customHeight="true" outlineLevel="0" collapsed="false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</row>
    <row r="914" customFormat="false" ht="15.75" hidden="false" customHeight="true" outlineLevel="0" collapsed="false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</row>
    <row r="915" customFormat="false" ht="15.75" hidden="false" customHeight="true" outlineLevel="0" collapsed="false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</row>
    <row r="916" customFormat="false" ht="15.75" hidden="false" customHeight="true" outlineLevel="0" collapsed="false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</row>
    <row r="917" customFormat="false" ht="15.75" hidden="false" customHeight="true" outlineLevel="0" collapsed="false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</row>
    <row r="918" customFormat="false" ht="15.75" hidden="false" customHeight="true" outlineLevel="0" collapsed="false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</row>
    <row r="919" customFormat="false" ht="15.75" hidden="false" customHeight="true" outlineLevel="0" collapsed="false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</row>
    <row r="920" customFormat="false" ht="15.75" hidden="false" customHeight="true" outlineLevel="0" collapsed="false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</row>
    <row r="921" customFormat="false" ht="15.75" hidden="false" customHeight="true" outlineLevel="0" collapsed="false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</row>
    <row r="922" customFormat="false" ht="15.75" hidden="false" customHeight="true" outlineLevel="0" collapsed="false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</row>
    <row r="923" customFormat="false" ht="15.75" hidden="false" customHeight="true" outlineLevel="0" collapsed="false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</row>
    <row r="924" customFormat="false" ht="15.75" hidden="false" customHeight="true" outlineLevel="0" collapsed="false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</row>
    <row r="925" customFormat="false" ht="15.75" hidden="false" customHeight="true" outlineLevel="0" collapsed="false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</row>
    <row r="926" customFormat="false" ht="15.75" hidden="false" customHeight="true" outlineLevel="0" collapsed="false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</row>
    <row r="927" customFormat="false" ht="15.75" hidden="false" customHeight="true" outlineLevel="0" collapsed="false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</row>
    <row r="928" customFormat="false" ht="15.75" hidden="false" customHeight="true" outlineLevel="0" collapsed="false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</row>
    <row r="929" customFormat="false" ht="15.75" hidden="false" customHeight="true" outlineLevel="0" collapsed="false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</row>
    <row r="930" customFormat="false" ht="15.75" hidden="false" customHeight="true" outlineLevel="0" collapsed="false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</row>
    <row r="931" customFormat="false" ht="15.75" hidden="false" customHeight="true" outlineLevel="0" collapsed="false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</row>
    <row r="932" customFormat="false" ht="15.75" hidden="false" customHeight="true" outlineLevel="0" collapsed="false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</row>
    <row r="933" customFormat="false" ht="15.75" hidden="false" customHeight="true" outlineLevel="0" collapsed="false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</row>
    <row r="934" customFormat="false" ht="15.75" hidden="false" customHeight="true" outlineLevel="0" collapsed="false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</row>
    <row r="935" customFormat="false" ht="15.75" hidden="false" customHeight="true" outlineLevel="0" collapsed="false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</row>
    <row r="936" customFormat="false" ht="15.75" hidden="false" customHeight="true" outlineLevel="0" collapsed="false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</row>
    <row r="937" customFormat="false" ht="15.75" hidden="false" customHeight="true" outlineLevel="0" collapsed="false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</row>
    <row r="938" customFormat="false" ht="15.75" hidden="false" customHeight="true" outlineLevel="0" collapsed="false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</row>
    <row r="939" customFormat="false" ht="15.75" hidden="false" customHeight="true" outlineLevel="0" collapsed="false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</row>
    <row r="940" customFormat="false" ht="15.75" hidden="false" customHeight="true" outlineLevel="0" collapsed="false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</row>
    <row r="941" customFormat="false" ht="15.75" hidden="false" customHeight="true" outlineLevel="0" collapsed="false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</row>
    <row r="942" customFormat="false" ht="15.75" hidden="false" customHeight="true" outlineLevel="0" collapsed="false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</row>
    <row r="943" customFormat="false" ht="15.75" hidden="false" customHeight="true" outlineLevel="0" collapsed="false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</row>
    <row r="944" customFormat="false" ht="15.75" hidden="false" customHeight="true" outlineLevel="0" collapsed="false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</row>
    <row r="945" customFormat="false" ht="15.75" hidden="false" customHeight="true" outlineLevel="0" collapsed="false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</row>
    <row r="946" customFormat="false" ht="15.75" hidden="false" customHeight="true" outlineLevel="0" collapsed="false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</row>
    <row r="947" customFormat="false" ht="15.75" hidden="false" customHeight="true" outlineLevel="0" collapsed="false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</row>
    <row r="948" customFormat="false" ht="15.75" hidden="false" customHeight="true" outlineLevel="0" collapsed="false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</row>
    <row r="949" customFormat="false" ht="15.75" hidden="false" customHeight="true" outlineLevel="0" collapsed="false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</row>
    <row r="950" customFormat="false" ht="15.75" hidden="false" customHeight="true" outlineLevel="0" collapsed="false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</row>
    <row r="951" customFormat="false" ht="15.75" hidden="false" customHeight="true" outlineLevel="0" collapsed="false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</row>
    <row r="952" customFormat="false" ht="15.75" hidden="false" customHeight="true" outlineLevel="0" collapsed="false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</row>
    <row r="953" customFormat="false" ht="15.75" hidden="false" customHeight="true" outlineLevel="0" collapsed="false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</row>
    <row r="954" customFormat="false" ht="15.75" hidden="false" customHeight="true" outlineLevel="0" collapsed="false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</row>
    <row r="955" customFormat="false" ht="15.75" hidden="false" customHeight="true" outlineLevel="0" collapsed="false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</row>
    <row r="956" customFormat="false" ht="15.75" hidden="false" customHeight="true" outlineLevel="0" collapsed="false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</row>
    <row r="957" customFormat="false" ht="15.75" hidden="false" customHeight="true" outlineLevel="0" collapsed="false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</row>
    <row r="958" customFormat="false" ht="15.75" hidden="false" customHeight="true" outlineLevel="0" collapsed="false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</row>
    <row r="959" customFormat="false" ht="15.75" hidden="false" customHeight="true" outlineLevel="0" collapsed="false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</row>
    <row r="960" customFormat="false" ht="15.75" hidden="false" customHeight="true" outlineLevel="0" collapsed="false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</row>
    <row r="961" customFormat="false" ht="15.75" hidden="false" customHeight="true" outlineLevel="0" collapsed="false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</row>
    <row r="962" customFormat="false" ht="15.75" hidden="false" customHeight="true" outlineLevel="0" collapsed="false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</row>
    <row r="963" customFormat="false" ht="15.75" hidden="false" customHeight="true" outlineLevel="0" collapsed="false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</row>
    <row r="964" customFormat="false" ht="15.75" hidden="false" customHeight="true" outlineLevel="0" collapsed="false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</row>
    <row r="965" customFormat="false" ht="15.75" hidden="false" customHeight="true" outlineLevel="0" collapsed="false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</row>
    <row r="966" customFormat="false" ht="15.75" hidden="false" customHeight="true" outlineLevel="0" collapsed="false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</row>
    <row r="967" customFormat="false" ht="15.75" hidden="false" customHeight="true" outlineLevel="0" collapsed="false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</row>
    <row r="968" customFormat="false" ht="15.75" hidden="false" customHeight="true" outlineLevel="0" collapsed="false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</row>
    <row r="969" customFormat="false" ht="15.75" hidden="false" customHeight="true" outlineLevel="0" collapsed="false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</row>
    <row r="970" customFormat="false" ht="15.75" hidden="false" customHeight="true" outlineLevel="0" collapsed="false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</row>
    <row r="971" customFormat="false" ht="15.75" hidden="false" customHeight="true" outlineLevel="0" collapsed="false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</row>
    <row r="972" customFormat="false" ht="15.75" hidden="false" customHeight="true" outlineLevel="0" collapsed="false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</row>
    <row r="973" customFormat="false" ht="15.75" hidden="false" customHeight="true" outlineLevel="0" collapsed="false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</row>
    <row r="974" customFormat="false" ht="15.75" hidden="false" customHeight="true" outlineLevel="0" collapsed="false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</row>
    <row r="975" customFormat="false" ht="15.75" hidden="false" customHeight="true" outlineLevel="0" collapsed="false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</row>
    <row r="976" customFormat="false" ht="15.75" hidden="false" customHeight="true" outlineLevel="0" collapsed="false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</row>
    <row r="977" customFormat="false" ht="15.75" hidden="false" customHeight="true" outlineLevel="0" collapsed="false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</row>
    <row r="978" customFormat="false" ht="15.75" hidden="false" customHeight="true" outlineLevel="0" collapsed="false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</row>
    <row r="979" customFormat="false" ht="15.75" hidden="false" customHeight="true" outlineLevel="0" collapsed="false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</row>
    <row r="980" customFormat="false" ht="15.75" hidden="false" customHeight="true" outlineLevel="0" collapsed="false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</row>
    <row r="981" customFormat="false" ht="15.75" hidden="false" customHeight="true" outlineLevel="0" collapsed="false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</row>
    <row r="982" customFormat="false" ht="15.75" hidden="false" customHeight="true" outlineLevel="0" collapsed="false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</row>
    <row r="983" customFormat="false" ht="15.75" hidden="false" customHeight="true" outlineLevel="0" collapsed="false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</row>
    <row r="984" customFormat="false" ht="15.75" hidden="false" customHeight="true" outlineLevel="0" collapsed="false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</row>
    <row r="985" customFormat="false" ht="15.75" hidden="false" customHeight="true" outlineLevel="0" collapsed="false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</row>
    <row r="986" customFormat="false" ht="15.75" hidden="false" customHeight="true" outlineLevel="0" collapsed="false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</row>
    <row r="987" customFormat="false" ht="15.75" hidden="false" customHeight="true" outlineLevel="0" collapsed="false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</row>
    <row r="988" customFormat="false" ht="15.75" hidden="false" customHeight="true" outlineLevel="0" collapsed="false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</row>
    <row r="989" customFormat="false" ht="15.75" hidden="false" customHeight="true" outlineLevel="0" collapsed="false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</row>
    <row r="990" customFormat="false" ht="15.75" hidden="false" customHeight="true" outlineLevel="0" collapsed="false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</row>
    <row r="991" customFormat="false" ht="15.75" hidden="false" customHeight="true" outlineLevel="0" collapsed="false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</row>
    <row r="992" customFormat="false" ht="15.75" hidden="false" customHeight="true" outlineLevel="0" collapsed="false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</row>
    <row r="993" customFormat="false" ht="15.75" hidden="false" customHeight="true" outlineLevel="0" collapsed="false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</row>
    <row r="994" customFormat="false" ht="15.75" hidden="false" customHeight="true" outlineLevel="0" collapsed="false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</row>
    <row r="995" customFormat="false" ht="15.75" hidden="false" customHeight="true" outlineLevel="0" collapsed="false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</row>
    <row r="996" customFormat="false" ht="15.75" hidden="false" customHeight="true" outlineLevel="0" collapsed="false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</row>
    <row r="997" customFormat="false" ht="15.75" hidden="false" customHeight="true" outlineLevel="0" collapsed="false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</row>
    <row r="998" customFormat="false" ht="15.75" hidden="false" customHeight="true" outlineLevel="0" collapsed="false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</row>
    <row r="999" customFormat="false" ht="15.75" hidden="false" customHeight="true" outlineLevel="0" collapsed="false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</row>
    <row r="1000" customFormat="false" ht="15.75" hidden="false" customHeight="true" outlineLevel="0" collapsed="false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</row>
  </sheetData>
  <mergeCells count="203">
    <mergeCell ref="D1:M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L2:M2"/>
    <mergeCell ref="A6:A10"/>
    <mergeCell ref="E6:E10"/>
    <mergeCell ref="F6:F10"/>
    <mergeCell ref="H6:H10"/>
    <mergeCell ref="I6:I10"/>
    <mergeCell ref="J6:J10"/>
    <mergeCell ref="A12:A13"/>
    <mergeCell ref="E12:E13"/>
    <mergeCell ref="F12:F13"/>
    <mergeCell ref="H12:H13"/>
    <mergeCell ref="I12:I13"/>
    <mergeCell ref="J12:J13"/>
    <mergeCell ref="A14:A15"/>
    <mergeCell ref="E14:E15"/>
    <mergeCell ref="F14:F15"/>
    <mergeCell ref="H14:H15"/>
    <mergeCell ref="I14:I15"/>
    <mergeCell ref="J14:J15"/>
    <mergeCell ref="E18:E19"/>
    <mergeCell ref="F18:F19"/>
    <mergeCell ref="H18:H19"/>
    <mergeCell ref="I18:I19"/>
    <mergeCell ref="J18:J19"/>
    <mergeCell ref="A22:A24"/>
    <mergeCell ref="E22:E24"/>
    <mergeCell ref="F22:F24"/>
    <mergeCell ref="H22:H24"/>
    <mergeCell ref="I22:I24"/>
    <mergeCell ref="J22:J24"/>
    <mergeCell ref="A26:A27"/>
    <mergeCell ref="E26:E27"/>
    <mergeCell ref="F26:F27"/>
    <mergeCell ref="H26:H27"/>
    <mergeCell ref="I26:I27"/>
    <mergeCell ref="J26:J27"/>
    <mergeCell ref="A29:A35"/>
    <mergeCell ref="E29:E35"/>
    <mergeCell ref="F29:F35"/>
    <mergeCell ref="H29:H35"/>
    <mergeCell ref="I29:I35"/>
    <mergeCell ref="J29:J35"/>
    <mergeCell ref="A36:A37"/>
    <mergeCell ref="E36:E37"/>
    <mergeCell ref="F36:F37"/>
    <mergeCell ref="H36:H37"/>
    <mergeCell ref="I36:I37"/>
    <mergeCell ref="J36:J37"/>
    <mergeCell ref="A39:A40"/>
    <mergeCell ref="E39:E40"/>
    <mergeCell ref="F39:F40"/>
    <mergeCell ref="H39:H40"/>
    <mergeCell ref="I39:I40"/>
    <mergeCell ref="J39:J40"/>
    <mergeCell ref="A41:A44"/>
    <mergeCell ref="E41:E44"/>
    <mergeCell ref="F41:F44"/>
    <mergeCell ref="H41:H44"/>
    <mergeCell ref="I41:I44"/>
    <mergeCell ref="J41:J44"/>
    <mergeCell ref="A48:A50"/>
    <mergeCell ref="E48:E50"/>
    <mergeCell ref="F48:F50"/>
    <mergeCell ref="H48:H50"/>
    <mergeCell ref="I48:I50"/>
    <mergeCell ref="J48:J50"/>
    <mergeCell ref="A51:A52"/>
    <mergeCell ref="E51:E52"/>
    <mergeCell ref="F51:F52"/>
    <mergeCell ref="J51:J52"/>
    <mergeCell ref="A54:A55"/>
    <mergeCell ref="E54:E55"/>
    <mergeCell ref="F54:F55"/>
    <mergeCell ref="H54:H55"/>
    <mergeCell ref="I54:I55"/>
    <mergeCell ref="J54:J55"/>
    <mergeCell ref="A56:A57"/>
    <mergeCell ref="E56:E57"/>
    <mergeCell ref="F56:F57"/>
    <mergeCell ref="H56:H57"/>
    <mergeCell ref="I56:I57"/>
    <mergeCell ref="J56:J57"/>
    <mergeCell ref="A58:A61"/>
    <mergeCell ref="E58:E61"/>
    <mergeCell ref="F58:F61"/>
    <mergeCell ref="J58:J61"/>
    <mergeCell ref="A62:A66"/>
    <mergeCell ref="E62:E66"/>
    <mergeCell ref="F62:F66"/>
    <mergeCell ref="H62:H66"/>
    <mergeCell ref="I62:I66"/>
    <mergeCell ref="J62:J66"/>
    <mergeCell ref="A70:A73"/>
    <mergeCell ref="E70:E73"/>
    <mergeCell ref="F70:F73"/>
    <mergeCell ref="H70:H73"/>
    <mergeCell ref="I70:I73"/>
    <mergeCell ref="J70:J73"/>
    <mergeCell ref="A74:A75"/>
    <mergeCell ref="E74:E75"/>
    <mergeCell ref="F74:F75"/>
    <mergeCell ref="H74:H75"/>
    <mergeCell ref="I74:I75"/>
    <mergeCell ref="J74:J75"/>
    <mergeCell ref="A76:A78"/>
    <mergeCell ref="E76:E78"/>
    <mergeCell ref="F76:F78"/>
    <mergeCell ref="J76:J78"/>
    <mergeCell ref="A81:A83"/>
    <mergeCell ref="E81:E83"/>
    <mergeCell ref="F81:F83"/>
    <mergeCell ref="H81:H83"/>
    <mergeCell ref="I81:I83"/>
    <mergeCell ref="J81:J83"/>
    <mergeCell ref="A84:A85"/>
    <mergeCell ref="E84:E85"/>
    <mergeCell ref="F84:F85"/>
    <mergeCell ref="H84:H85"/>
    <mergeCell ref="I84:I85"/>
    <mergeCell ref="J84:J85"/>
    <mergeCell ref="A87:A88"/>
    <mergeCell ref="E87:E88"/>
    <mergeCell ref="F87:F88"/>
    <mergeCell ref="H87:H88"/>
    <mergeCell ref="I87:I88"/>
    <mergeCell ref="J87:J88"/>
    <mergeCell ref="A91:A92"/>
    <mergeCell ref="E91:E92"/>
    <mergeCell ref="F91:F92"/>
    <mergeCell ref="H91:H92"/>
    <mergeCell ref="I91:I92"/>
    <mergeCell ref="J91:J92"/>
    <mergeCell ref="A94:A96"/>
    <mergeCell ref="E94:E96"/>
    <mergeCell ref="F94:F96"/>
    <mergeCell ref="H94:H96"/>
    <mergeCell ref="I94:I96"/>
    <mergeCell ref="J94:J96"/>
    <mergeCell ref="A97:A98"/>
    <mergeCell ref="E97:E98"/>
    <mergeCell ref="F97:F98"/>
    <mergeCell ref="H97:H98"/>
    <mergeCell ref="I97:I98"/>
    <mergeCell ref="J97:J98"/>
    <mergeCell ref="A101:A102"/>
    <mergeCell ref="E101:E102"/>
    <mergeCell ref="F101:F102"/>
    <mergeCell ref="H101:H102"/>
    <mergeCell ref="I101:I102"/>
    <mergeCell ref="J101:J102"/>
    <mergeCell ref="A106:A107"/>
    <mergeCell ref="E106:E107"/>
    <mergeCell ref="F106:F107"/>
    <mergeCell ref="J106:J107"/>
    <mergeCell ref="A108:A109"/>
    <mergeCell ref="E108:E109"/>
    <mergeCell ref="F108:F109"/>
    <mergeCell ref="J108:J109"/>
    <mergeCell ref="A112:A113"/>
    <mergeCell ref="E112:E113"/>
    <mergeCell ref="F112:F113"/>
    <mergeCell ref="H112:H113"/>
    <mergeCell ref="I112:I113"/>
    <mergeCell ref="J112:J113"/>
    <mergeCell ref="A114:A115"/>
    <mergeCell ref="E114:E115"/>
    <mergeCell ref="F114:F115"/>
    <mergeCell ref="J114:J115"/>
    <mergeCell ref="A116:A117"/>
    <mergeCell ref="E116:E117"/>
    <mergeCell ref="F116:F117"/>
    <mergeCell ref="J116:J117"/>
    <mergeCell ref="A122:A125"/>
    <mergeCell ref="E122:E125"/>
    <mergeCell ref="F122:F125"/>
    <mergeCell ref="H122:H125"/>
    <mergeCell ref="I122:I125"/>
    <mergeCell ref="J122:J125"/>
    <mergeCell ref="A126:A128"/>
    <mergeCell ref="E126:E128"/>
    <mergeCell ref="F126:F128"/>
    <mergeCell ref="H126:H128"/>
    <mergeCell ref="I126:I127"/>
    <mergeCell ref="J126:J128"/>
    <mergeCell ref="A130:A131"/>
    <mergeCell ref="E130:E131"/>
    <mergeCell ref="F130:F131"/>
    <mergeCell ref="J130:J131"/>
    <mergeCell ref="A133:A134"/>
    <mergeCell ref="E133:E134"/>
    <mergeCell ref="F133:F134"/>
    <mergeCell ref="J133:J134"/>
    <mergeCell ref="H135:J13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2023-04-05T09:59:03Z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